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6BF9C8CB-311E-4D2A-8C1C-AA60AD884D39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" i="33" l="1"/>
  <c r="H9" i="33"/>
  <c r="J9" i="33"/>
  <c r="L9" i="33"/>
  <c r="F11" i="33"/>
  <c r="H11" i="33"/>
  <c r="J11" i="33"/>
  <c r="L11" i="33"/>
  <c r="F13" i="33"/>
  <c r="H13" i="33"/>
  <c r="J13" i="33"/>
  <c r="L13" i="33"/>
  <c r="F14" i="33"/>
  <c r="H14" i="33"/>
  <c r="J14" i="33"/>
  <c r="L14" i="33"/>
  <c r="C9" i="32"/>
  <c r="C5" i="32"/>
  <c r="C6" i="32"/>
  <c r="C7" i="32"/>
  <c r="C8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4" i="32"/>
  <c r="B7" i="32"/>
  <c r="B10" i="32"/>
  <c r="B13" i="32"/>
  <c r="B4" i="32"/>
  <c r="B4" i="33" l="1"/>
  <c r="P11" i="33"/>
  <c r="H8" i="33"/>
  <c r="J8" i="33"/>
  <c r="L8" i="33"/>
  <c r="P8" i="33" s="1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H32" i="1"/>
  <c r="H29" i="1"/>
  <c r="H26" i="1"/>
  <c r="H23" i="1"/>
  <c r="H20" i="1"/>
  <c r="N18" i="1" l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L29" i="1"/>
  <c r="U29" i="1" s="1"/>
  <c r="L30" i="1"/>
  <c r="L31" i="1"/>
  <c r="L32" i="1"/>
  <c r="U32" i="1" s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Q15" i="33" l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P14" i="33"/>
  <c r="Q14" i="33" s="1"/>
  <c r="Q21" i="33"/>
  <c r="Q18" i="33"/>
  <c r="P13" i="33"/>
  <c r="Q13" i="33" s="1"/>
  <c r="T17" i="1"/>
  <c r="V17" i="1" s="1"/>
  <c r="I17" i="1"/>
  <c r="G17" i="1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B7" i="33" l="1"/>
  <c r="B10" i="33"/>
  <c r="B13" i="33"/>
  <c r="B16" i="33"/>
  <c r="B19" i="33"/>
  <c r="B11" i="19"/>
  <c r="J17" i="1" l="1"/>
  <c r="C4" i="33" l="1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  <c r="V29" i="1" s="1"/>
</calcChain>
</file>

<file path=xl/sharedStrings.xml><?xml version="1.0" encoding="utf-8"?>
<sst xmlns="http://schemas.openxmlformats.org/spreadsheetml/2006/main" count="432" uniqueCount="246">
  <si>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</si>
  <si>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</si>
  <si>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</si>
  <si>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</si>
  <si>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</si>
  <si>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</si>
  <si>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</si>
  <si>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</si>
  <si>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</si>
  <si>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</si>
  <si>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</si>
  <si>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</si>
  <si>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</si>
  <si>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</si>
  <si>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</si>
  <si>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</si>
  <si>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</si>
  <si>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</si>
  <si>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</si>
  <si>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</si>
  <si>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</si>
  <si>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</si>
  <si>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</si>
  <si>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</si>
  <si>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</si>
  <si>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</si>
  <si>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</si>
  <si>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</si>
  <si>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</si>
  <si>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</si>
  <si>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</si>
  <si>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</si>
  <si>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</si>
  <si>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</si>
  <si>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</si>
  <si>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</si>
  <si>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</si>
  <si>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</si>
  <si>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</si>
  <si>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</si>
  <si>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</si>
  <si>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</si>
  <si>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</si>
  <si>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</si>
  <si>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</si>
  <si>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</si>
  <si>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</si>
  <si>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</si>
  <si>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</si>
  <si>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</si>
  <si>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</si>
  <si>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</si>
  <si>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</si>
  <si>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</si>
  <si>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</si>
  <si>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</si>
  <si>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</si>
  <si>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</si>
  <si>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</si>
  <si>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</si>
  <si>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</si>
  <si>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</si>
  <si>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</si>
  <si>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</si>
  <si>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</si>
  <si>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</si>
  <si>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</si>
  <si>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</si>
  <si>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</si>
  <si>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</si>
  <si>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</si>
  <si>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</si>
  <si>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</si>
  <si>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</si>
  <si>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</si>
  <si>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</si>
  <si>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</si>
  <si>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</si>
  <si>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</si>
  <si>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</si>
  <si>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</si>
  <si>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</si>
  <si>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</si>
  <si>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</si>
  <si>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</si>
  <si>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</si>
  <si>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</si>
  <si>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</si>
  <si>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</si>
  <si>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</si>
  <si>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</si>
  <si>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</si>
  <si>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</si>
  <si>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</si>
  <si>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</si>
  <si>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</si>
  <si>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</si>
  <si>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</si>
  <si>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</si>
  <si>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</si>
  <si>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</si>
  <si>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</si>
  <si>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</si>
  <si>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</si>
  <si>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</si>
  <si>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</si>
  <si>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</si>
  <si>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</si>
  <si>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</si>
  <si>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</si>
  <si>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</si>
  <si>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</si>
  <si>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</si>
  <si>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</si>
  <si>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</si>
  <si>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</si>
  <si>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</si>
  <si>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</si>
  <si>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</si>
  <si>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</si>
  <si>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</si>
  <si>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</si>
  <si>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</si>
  <si>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</si>
  <si>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</si>
  <si>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</si>
  <si>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</si>
  <si>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</si>
  <si>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</si>
  <si>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</si>
  <si>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</si>
  <si>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</si>
  <si>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</si>
  <si>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</si>
  <si>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</si>
  <si>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</si>
  <si>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</si>
  <si>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</si>
  <si>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</si>
  <si>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</si>
  <si>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</si>
  <si>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</si>
  <si>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</si>
  <si>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</si>
  <si>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</si>
  <si>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</si>
  <si>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</si>
  <si>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</si>
  <si>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</si>
  <si>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</si>
  <si>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</si>
  <si>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</si>
  <si>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</si>
  <si>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</si>
  <si>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</si>
  <si>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</si>
  <si>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</si>
  <si>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</si>
  <si>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</si>
  <si>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</si>
  <si>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</si>
  <si>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</si>
  <si>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</si>
  <si>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</si>
  <si>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</si>
  <si>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</si>
  <si>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</si>
  <si>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</si>
  <si>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</si>
  <si>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</si>
  <si>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</si>
  <si>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</si>
  <si>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</si>
  <si>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</si>
  <si>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</si>
  <si>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</si>
  <si>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</si>
  <si>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</si>
  <si>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</si>
  <si>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</si>
  <si>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</si>
  <si>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</si>
  <si>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</si>
  <si>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</si>
  <si>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</si>
  <si>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</si>
  <si>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</si>
  <si>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</si>
  <si>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</si>
  <si>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</si>
  <si>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</si>
  <si>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</si>
  <si>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</si>
  <si>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</si>
  <si>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</si>
  <si>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</si>
  <si>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</si>
  <si>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</si>
  <si>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</si>
  <si>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</si>
  <si>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</si>
  <si>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</si>
  <si>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</si>
  <si>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</si>
  <si>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</si>
  <si>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</si>
  <si>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</si>
  <si>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</si>
  <si>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</si>
  <si>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</si>
  <si>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</si>
  <si>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</si>
  <si>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</si>
  <si>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Permanente</t>
  </si>
  <si>
    <t>INFRAESTRUCTURA, DESARROLLO ECONÓMICO Y MEDIO AMBIENTE</t>
  </si>
  <si>
    <t xml:space="preserve">Baja cobertura de asistencias técnicas agropecuarias </t>
  </si>
  <si>
    <t>Bajos indicadores de gestión y control urbano sobre el Uso del suelo, y la asignación de Licencias de construcción</t>
  </si>
  <si>
    <t>Incumplimiento de metas y objetivos del proceso</t>
  </si>
  <si>
    <t>Falta de equipos de computo y de herramientas informáticas para desarrollar las labores del proceso</t>
  </si>
  <si>
    <t>Insuficientes recursos presupuestales en la alcaldía</t>
  </si>
  <si>
    <t xml:space="preserve">
Incluplimiento del plan  de accion y de  las  metas  establecidas, afectacion de  los  objetivos institucionales, afecta el clima laboral, genera recarga laboral, afecta la confianza ciudadana y la calidad de vida de los sanpablenses                                                                                 
                                                                                                </t>
  </si>
  <si>
    <t>Falta de priorización de los programas y proyectos productivos, agropecuarios y de asistencia e investigacion tecnica apra la asignación de recursos</t>
  </si>
  <si>
    <t>Insuficiente personal en el proceso para cumplir las responsabilidades y funciones asignadas</t>
  </si>
  <si>
    <t>Dificulta o impide el logro de las metas, planes, estrategias y objetivos, desorden urbano, contaminación visual, auditirva y medioambiental, quejas y denuncias ciudadanas,  desconfianza de los usuarios, beneficios y afectaciones patrimoniales injustas a sectores de la población</t>
  </si>
  <si>
    <t>Ausencia o insuficientes estrategias y operativos para mejorar el control urbano y el uso del suelo en el municipio</t>
  </si>
  <si>
    <t>Inadecuada asignación de recursos</t>
  </si>
  <si>
    <t>Incumplimiento de los planes y programas de carácter productivo y social dirigidos al sector agropecuario, Insostenibilidad de proyecto o convenios en marcha por falta de recursos, afecta la eficacia de los proyectos realizados por falta de seguimiento, afecta la credibilidad y confianza ciudadana, afecta el principio de auditoridad, desmotivación de los funcionarios.</t>
  </si>
  <si>
    <t>Desmotivacion  de los funcionarios en la ejecución de actividades por la carencia de recursos y de apoyo</t>
  </si>
  <si>
    <t>Insuficientes recursos económicos en la alcaldía</t>
  </si>
  <si>
    <t xml:space="preserve">Perdida de la información existente e ineficiencia en la entrega oportuna de trabajo asignado, retraso e incumplimiento de las labores, planes, programas, proyectos, en la enrega de productos, difitulta la elaboración de informes, retrasa y dificulta la ejecución de las actividades de los funcionarios del área, inconformidad de los funcionarios, baja la productividad de la secretaría.  </t>
  </si>
  <si>
    <t xml:space="preserve">No priorizan adecuadamente las nececidades en materia de sistemas y equipos de cómputo </t>
  </si>
  <si>
    <t>Realizar reuniones o mesas de trabajo con alclade y secretario de hacienda para definir asignación de recursos para planes, proyectos y actividades de asistencia técnica y desarrollo económico</t>
  </si>
  <si>
    <t>Secretario de Infraestructura y Desarrollo económico</t>
  </si>
  <si>
    <t>Gestionar la priorización de planes, proyectos y programas de asistencia técnica y desarrollo económico</t>
  </si>
  <si>
    <t>Gestionar la asignación de personal para apoyar las funciones del proceso o del área</t>
  </si>
  <si>
    <t>Diseñar estrategias y operativos para mejorar el control urbano y el uso del suelo en el municipio</t>
  </si>
  <si>
    <t>Establecer un procedimiento o lineamientos claros para la concesión de licencias de construcción</t>
  </si>
  <si>
    <t>Gestionar ante la Secretaría de hacienda, de Planeación y ante el alcalde, la asignación presupuestal de recursos para proyectos, planes y programas contemplados en el plan de acción</t>
  </si>
  <si>
    <t>Gestionar ante la Secretaría de hacienda, de Planeación y ante el alcalde, la asignación de recursos económios y humanos para los proyectos, planes y programas de desarrollo económico y asistencia técnica</t>
  </si>
  <si>
    <t>Gestionar la consecución de recursos para financiar  proyectos y programas de la UMATA y de la Secretraría de planeción y apoyo social</t>
  </si>
  <si>
    <t>Comunicar al responsable de Recursos físicos sobre el deber de cumplir la programación de adquisión de equipos y elementos de cómputo para suplir las necesidades de desarrollo económico</t>
  </si>
  <si>
    <t>Ausencia de, o procedimientos insuficientes para el trámite y entrega de licencias de construcción</t>
  </si>
  <si>
    <t>I trimestre</t>
  </si>
  <si>
    <t>I semestre</t>
  </si>
  <si>
    <t>junio de 2022</t>
  </si>
  <si>
    <t>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</si>
</sst>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3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3" borderId="14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4" fillId="3" borderId="11" xfId="0" applyFont="1" applyFill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26" fillId="18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topLeftCell="A16" zoomScale="30" zoomScaleNormal="66" zoomScaleSheetLayoutView="30" workbookViewId="0">
      <selection activeCell="N27" sqref="N27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61" t="s">
        <v>210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</row>
    <row r="2" spans="1:24" ht="15" customHeight="1" x14ac:dyDescent="0.2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</row>
    <row r="3" spans="1:24" ht="14.25" customHeight="1" x14ac:dyDescent="0.2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</row>
    <row r="4" spans="1:24" ht="14.25" customHeight="1" x14ac:dyDescent="0.2">
      <c r="A4" s="161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</row>
    <row r="5" spans="1:24" ht="15" customHeight="1" x14ac:dyDescent="0.2">
      <c r="A5" s="161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</row>
    <row r="6" spans="1:24" ht="14.25" customHeight="1" x14ac:dyDescent="0.2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</row>
    <row r="7" spans="1:24" ht="14.25" customHeight="1" x14ac:dyDescent="0.2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</row>
    <row r="8" spans="1:24" ht="9" customHeight="1" x14ac:dyDescent="0.2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</row>
    <row r="9" spans="1:24" ht="14.25" customHeight="1" x14ac:dyDescent="0.2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</row>
    <row r="10" spans="1:24" ht="14.25" customHeight="1" x14ac:dyDescent="0.2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</row>
    <row r="11" spans="1:24" ht="48" customHeight="1" x14ac:dyDescent="0.2">
      <c r="A11" s="162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</row>
    <row r="12" spans="1:24" ht="11.25" customHeight="1" x14ac:dyDescent="0.2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58" t="s">
        <v>7</v>
      </c>
      <c r="B13" s="159"/>
      <c r="C13" s="159"/>
      <c r="D13" s="159"/>
      <c r="E13" s="160"/>
      <c r="F13" s="163" t="s">
        <v>125</v>
      </c>
      <c r="G13" s="163"/>
      <c r="H13" s="163"/>
      <c r="I13" s="163"/>
      <c r="J13" s="163"/>
      <c r="K13" s="157" t="s">
        <v>207</v>
      </c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</row>
    <row r="14" spans="1:24" ht="38.25" customHeight="1" x14ac:dyDescent="0.2">
      <c r="A14" s="146" t="s">
        <v>1</v>
      </c>
      <c r="B14" s="145" t="s">
        <v>94</v>
      </c>
      <c r="C14" s="145" t="s">
        <v>21</v>
      </c>
      <c r="D14" s="145" t="s">
        <v>8</v>
      </c>
      <c r="E14" s="154" t="s">
        <v>25</v>
      </c>
      <c r="F14" s="163"/>
      <c r="G14" s="163"/>
      <c r="H14" s="163"/>
      <c r="I14" s="163"/>
      <c r="J14" s="163"/>
      <c r="K14" s="164" t="s">
        <v>205</v>
      </c>
      <c r="L14" s="164"/>
      <c r="M14" s="164"/>
      <c r="N14" s="164"/>
      <c r="O14" s="164"/>
      <c r="P14" s="164"/>
      <c r="Q14" s="164"/>
      <c r="R14" s="164"/>
      <c r="S14" s="164"/>
      <c r="T14" s="164" t="s">
        <v>206</v>
      </c>
      <c r="U14" s="164"/>
      <c r="V14" s="164"/>
      <c r="W14" s="164"/>
    </row>
    <row r="15" spans="1:24" ht="28.5" customHeight="1" x14ac:dyDescent="0.2">
      <c r="A15" s="146"/>
      <c r="B15" s="145"/>
      <c r="C15" s="145"/>
      <c r="D15" s="145"/>
      <c r="E15" s="154"/>
      <c r="F15" s="152" t="s">
        <v>9</v>
      </c>
      <c r="G15" s="152"/>
      <c r="H15" s="152"/>
      <c r="I15" s="152"/>
      <c r="J15" s="94"/>
      <c r="K15" s="151" t="s">
        <v>180</v>
      </c>
      <c r="L15" s="151" t="s">
        <v>181</v>
      </c>
      <c r="M15" s="151" t="s">
        <v>22</v>
      </c>
      <c r="N15" s="151" t="s">
        <v>95</v>
      </c>
      <c r="O15" s="156" t="s">
        <v>158</v>
      </c>
      <c r="P15" s="156" t="s">
        <v>20</v>
      </c>
      <c r="Q15" s="156" t="s">
        <v>161</v>
      </c>
      <c r="R15" s="156" t="s">
        <v>182</v>
      </c>
      <c r="S15" s="156" t="s">
        <v>166</v>
      </c>
      <c r="T15" s="155" t="s">
        <v>183</v>
      </c>
      <c r="U15" s="155"/>
      <c r="V15" s="155"/>
      <c r="W15" s="155"/>
    </row>
    <row r="16" spans="1:24" ht="124.5" customHeight="1" x14ac:dyDescent="0.2">
      <c r="A16" s="146"/>
      <c r="B16" s="145"/>
      <c r="C16" s="145"/>
      <c r="D16" s="145"/>
      <c r="E16" s="154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1"/>
      <c r="L16" s="151"/>
      <c r="M16" s="151"/>
      <c r="N16" s="151"/>
      <c r="O16" s="156"/>
      <c r="P16" s="156"/>
      <c r="Q16" s="156"/>
      <c r="R16" s="156"/>
      <c r="S16" s="156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26.75" customHeight="1" x14ac:dyDescent="0.2">
      <c r="A17" s="148">
        <v>1</v>
      </c>
      <c r="B17" s="147" t="str">
        <f>'Descripción del Riesgo'!C8</f>
        <v xml:space="preserve">Baja cobertura de asistencias técnicas agropecuarias </v>
      </c>
      <c r="C17" s="50" t="str">
        <f>'Descripción del Riesgo'!E8</f>
        <v>Insuficientes recursos presupuestales en la alcaldía</v>
      </c>
      <c r="D17" s="147" t="str">
        <f>'Descripción del Riesgo'!F8</f>
        <v xml:space="preserve">
Incluplimiento del plan  de accion y de  las  metas  establecidas, afectacion de  los  objetivos institucionales, afecta el clima laboral, genera recarga laboral, afecta la confianza ciudadana y la calidad de vida de los sanpablenses                                                                                 
                                                                                                </v>
      </c>
      <c r="E17" s="143">
        <f>Probabilidad!C11</f>
        <v>150</v>
      </c>
      <c r="F17" s="149" t="str">
        <f>Probabilidad!D11</f>
        <v>Media</v>
      </c>
      <c r="G17" s="150">
        <f>IF(F17="MUY Baja",20%,IF(F17="Baja",40%,IF(F17="Media",60%,IF(F17="Alta",80%,IF(F17="Muy Alta",100%,"")))))</f>
        <v>0.6</v>
      </c>
      <c r="H17" s="149" t="str">
        <f>Probabilidad!E11</f>
        <v>Mayor</v>
      </c>
      <c r="I17" s="143" t="str">
        <f>IF(OR(F17=0,H17=0),"",INDEX('Mapa de Calor'!$D$5:$H$9,(MATCH(Mapa_de_Riesgo!F17:F19,'Mapa de Calor'!$B$5:$B$9,0)),MATCH(Mapa_de_Riesgo!H17:H19,'Mapa de Calor'!$D$10:$H$10,0)))</f>
        <v>Alto</v>
      </c>
      <c r="J17" s="41" t="str">
        <f>'Diseño de Controles'!D4</f>
        <v>Reducir</v>
      </c>
      <c r="K17" s="54" t="str">
        <f>'Diseño de Controles'!F4</f>
        <v>Realizar reuniones o mesas de trabajo con alclade y secretario de hacienda para definir asignación de recursos para planes, proyectos y actividades de asistencia técnica y desarrollo económico</v>
      </c>
      <c r="L17" s="42" t="str">
        <f>'Diseño de Controles'!E4</f>
        <v>Preventivo</v>
      </c>
      <c r="M17" s="137" t="str">
        <f>'Diseño de Controles'!G4</f>
        <v>Secretario de Infraestructura y Desarrollo económico</v>
      </c>
      <c r="N17" s="137" t="str">
        <f>'Diseño de Controles'!H4</f>
        <v>Permanente</v>
      </c>
      <c r="O17" s="42" t="str">
        <f>Análisis_de_controles!G4</f>
        <v>Manual</v>
      </c>
      <c r="P17" s="42">
        <f>IF(H17="leve",1,IF(H17="menor",2,IF(H17="moderado",3,IF(H17="Mayor",4,IF(H17="catastrófico",5,"")))))</f>
        <v>4</v>
      </c>
      <c r="Q17" s="42" t="str">
        <f>Análisis_de_controles!I4</f>
        <v>Documentado</v>
      </c>
      <c r="R17" s="42" t="str">
        <f>Análisis_de_controles!K4</f>
        <v>Aleatoria</v>
      </c>
      <c r="S17" s="42" t="str">
        <f>Análisis_de_controles!M4</f>
        <v>Sin registro</v>
      </c>
      <c r="T17" s="228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29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Mayor</v>
      </c>
      <c r="V17" s="229" t="str">
        <f>IF(OR(T17=0,U17=0),"",INDEX('Mapa de Calor'!$D$5:$H$9,(MATCH(T17,'Mapa de Calor'!$B$5:$B$9,0)),MATCH(U17,'Mapa de Calor'!$D$10:$H$10,0)))</f>
        <v>Alto</v>
      </c>
      <c r="W17" s="88"/>
    </row>
    <row r="18" spans="1:23" s="2" customFormat="1" ht="94.5" customHeight="1" x14ac:dyDescent="0.2">
      <c r="A18" s="148"/>
      <c r="B18" s="147"/>
      <c r="C18" s="50" t="str">
        <f>'Descripción del Riesgo'!E9</f>
        <v>Falta de priorización de los programas y proyectos productivos, agropecuarios y de asistencia e investigacion tecnica apra la asignación de recursos</v>
      </c>
      <c r="D18" s="147"/>
      <c r="E18" s="143"/>
      <c r="F18" s="149"/>
      <c r="G18" s="150"/>
      <c r="H18" s="149"/>
      <c r="I18" s="143"/>
      <c r="J18" s="41" t="str">
        <f>'Diseño de Controles'!D5</f>
        <v>Reducir</v>
      </c>
      <c r="K18" s="54" t="str">
        <f>'Diseño de Controles'!F5</f>
        <v>Gestionar la priorización de planes, proyectos y programas de asistencia técnica y desarrollo económico</v>
      </c>
      <c r="L18" s="42" t="str">
        <f>'Diseño de Controles'!E5</f>
        <v>Preventivo</v>
      </c>
      <c r="M18" s="137" t="str">
        <f>'Diseño de Controles'!G5</f>
        <v>Secretario de Infraestructura y Desarrollo económico</v>
      </c>
      <c r="N18" s="137" t="str">
        <f>'Diseño de Controles'!H5</f>
        <v>I trimestre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Aleatoria</v>
      </c>
      <c r="S18" s="42" t="str">
        <f>Análisis_de_controles!M5</f>
        <v>Con registro</v>
      </c>
      <c r="T18" s="228"/>
      <c r="U18" s="229"/>
      <c r="V18" s="229"/>
      <c r="W18" s="88"/>
    </row>
    <row r="19" spans="1:23" s="2" customFormat="1" ht="15.75" x14ac:dyDescent="0.2">
      <c r="A19" s="148"/>
      <c r="B19" s="147"/>
      <c r="C19" s="50">
        <f>'Descripción del Riesgo'!E10</f>
        <v>0</v>
      </c>
      <c r="D19" s="147"/>
      <c r="E19" s="143"/>
      <c r="F19" s="149"/>
      <c r="G19" s="150"/>
      <c r="H19" s="149"/>
      <c r="I19" s="143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137">
        <f>'Diseño de Controles'!G6</f>
        <v>0</v>
      </c>
      <c r="N19" s="137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228"/>
      <c r="U19" s="229"/>
      <c r="V19" s="229"/>
      <c r="W19" s="88"/>
    </row>
    <row r="20" spans="1:23" ht="87" customHeight="1" x14ac:dyDescent="0.2">
      <c r="A20" s="148">
        <v>2</v>
      </c>
      <c r="B20" s="147" t="str">
        <f>'Descripción del Riesgo'!C11</f>
        <v>Bajos indicadores de gestión y control urbano sobre el Uso del suelo, y la asignación de Licencias de construcción</v>
      </c>
      <c r="C20" s="50" t="str">
        <f>'Descripción del Riesgo'!E11</f>
        <v>Insuficiente personal en el proceso para cumplir las responsabilidades y funciones asignadas</v>
      </c>
      <c r="D20" s="147" t="str">
        <f>'Descripción del Riesgo'!F11</f>
        <v>Dificulta o impide el logro de las metas, planes, estrategias y objetivos, desorden urbano, contaminación visual, auditirva y medioambiental, quejas y denuncias ciudadanas,  desconfianza de los usuarios, beneficios y afectaciones patrimoniales injustas a sectores de la población</v>
      </c>
      <c r="E20" s="143">
        <f>Probabilidad!C12</f>
        <v>500</v>
      </c>
      <c r="F20" s="149" t="str">
        <f>Probabilidad!D12</f>
        <v>Media</v>
      </c>
      <c r="G20" s="150">
        <f t="shared" ref="G20" si="0">IF(F20="MUY Baja",20%,IF(F20="Baja",40%,IF(F20="Media",60%,IF(F20="Alta",80%,IF(F20="Muy Alta",100%,"")))))</f>
        <v>0.6</v>
      </c>
      <c r="H20" s="149" t="str">
        <f>Probabilidad!E12</f>
        <v>Catastrófico</v>
      </c>
      <c r="I20" s="143" t="str">
        <f>IF(OR(F20=0,H20=0),"",INDEX('Mapa de Calor'!$D$5:$H$9,(MATCH(Mapa_de_Riesgo!F20:F22,'Mapa de Calor'!$B$5:$B$9,0)),MATCH(Mapa_de_Riesgo!H20:H22,'Mapa de Calor'!$D$10:$H$10,0)))</f>
        <v>Extremo</v>
      </c>
      <c r="J20" s="41" t="str">
        <f>'Diseño de Controles'!D7</f>
        <v>Reducir</v>
      </c>
      <c r="K20" s="54" t="str">
        <f>'Diseño de Controles'!F7</f>
        <v>Gestionar la asignación de personal para apoyar las funciones del proceso o del área</v>
      </c>
      <c r="L20" s="42" t="str">
        <f>'Diseño de Controles'!E7</f>
        <v>Preventivo</v>
      </c>
      <c r="M20" s="137" t="str">
        <f>'Diseño de Controles'!G7</f>
        <v>Secretario de Infraestructura y Desarrollo económico</v>
      </c>
      <c r="N20" s="137" t="str">
        <f>'Diseño de Controles'!H7</f>
        <v>I semestre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Aleatoria</v>
      </c>
      <c r="S20" s="42" t="str">
        <f>Análisis_de_controles!M7</f>
        <v>Sin registro</v>
      </c>
      <c r="T20" s="228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29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Catastrófico</v>
      </c>
      <c r="V20" s="229" t="str">
        <f>IF(OR(T20=0,U20=0),"",INDEX('Mapa de Calor'!$D$5:$H$9,(MATCH(T20,'Mapa de Calor'!$B$5:$B$9,0)),MATCH(U20,'Mapa de Calor'!$D$10:$H$10,0)))</f>
        <v>Extremo</v>
      </c>
      <c r="W20" s="88"/>
    </row>
    <row r="21" spans="1:23" ht="64.5" customHeight="1" x14ac:dyDescent="0.2">
      <c r="A21" s="148"/>
      <c r="B21" s="147"/>
      <c r="C21" s="50" t="str">
        <f>'Descripción del Riesgo'!E12</f>
        <v>Ausencia o insuficientes estrategias y operativos para mejorar el control urbano y el uso del suelo en el municipio</v>
      </c>
      <c r="D21" s="147"/>
      <c r="E21" s="143"/>
      <c r="F21" s="149"/>
      <c r="G21" s="150"/>
      <c r="H21" s="149"/>
      <c r="I21" s="143"/>
      <c r="J21" s="41" t="str">
        <f>'Diseño de Controles'!D8</f>
        <v>Reducir</v>
      </c>
      <c r="K21" s="54" t="str">
        <f>'Diseño de Controles'!F8</f>
        <v>Diseñar estrategias y operativos para mejorar el control urbano y el uso del suelo en el municipio</v>
      </c>
      <c r="L21" s="42" t="str">
        <f>'Diseño de Controles'!E8</f>
        <v>Preventivo</v>
      </c>
      <c r="M21" s="137" t="str">
        <f>'Diseño de Controles'!G8</f>
        <v>Secretario de Infraestructura y Desarrollo económico</v>
      </c>
      <c r="N21" s="137" t="str">
        <f>'Diseño de Controles'!H8</f>
        <v>Permanente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Continua</v>
      </c>
      <c r="S21" s="42" t="str">
        <f>Análisis_de_controles!M8</f>
        <v>Con registro</v>
      </c>
      <c r="T21" s="228"/>
      <c r="U21" s="229"/>
      <c r="V21" s="229"/>
      <c r="W21" s="88"/>
    </row>
    <row r="22" spans="1:23" ht="75" customHeight="1" x14ac:dyDescent="0.2">
      <c r="A22" s="148"/>
      <c r="B22" s="147"/>
      <c r="C22" s="50" t="str">
        <f>'Descripción del Riesgo'!E13</f>
        <v>Ausencia de, o procedimientos insuficientes para el trámite y entrega de licencias de construcción</v>
      </c>
      <c r="D22" s="147"/>
      <c r="E22" s="143"/>
      <c r="F22" s="149"/>
      <c r="G22" s="150"/>
      <c r="H22" s="149"/>
      <c r="I22" s="143"/>
      <c r="J22" s="41" t="str">
        <f>'Diseño de Controles'!D9</f>
        <v>Reducir</v>
      </c>
      <c r="K22" s="54" t="str">
        <f>'Diseño de Controles'!F9</f>
        <v>Establecer un procedimiento o lineamientos claros para la concesión de licencias de construcción</v>
      </c>
      <c r="L22" s="42" t="str">
        <f>'Diseño de Controles'!E9</f>
        <v>Preventivo</v>
      </c>
      <c r="M22" s="137" t="str">
        <f>'Diseño de Controles'!G9</f>
        <v>Secretario de Infraestructura y Desarrollo económico</v>
      </c>
      <c r="N22" s="137" t="str">
        <f>'Diseño de Controles'!H9</f>
        <v>junio de 2022</v>
      </c>
      <c r="O22" s="42" t="str">
        <f>Análisis_de_controles!G9</f>
        <v>Manual</v>
      </c>
      <c r="P22" s="42"/>
      <c r="Q22" s="42" t="str">
        <f>Análisis_de_controles!I9</f>
        <v>Documentado</v>
      </c>
      <c r="R22" s="42" t="str">
        <f>Análisis_de_controles!K9</f>
        <v>Continua</v>
      </c>
      <c r="S22" s="42" t="str">
        <f>Análisis_de_controles!M9</f>
        <v>Con registro</v>
      </c>
      <c r="T22" s="228"/>
      <c r="U22" s="229"/>
      <c r="V22" s="229"/>
      <c r="W22" s="88"/>
    </row>
    <row r="23" spans="1:23" ht="96" customHeight="1" x14ac:dyDescent="0.2">
      <c r="A23" s="148">
        <v>3</v>
      </c>
      <c r="B23" s="147" t="str">
        <f>'Descripción del Riesgo'!C14</f>
        <v>Incumplimiento de metas y objetivos del proceso</v>
      </c>
      <c r="C23" s="50" t="str">
        <f>'Descripción del Riesgo'!E14</f>
        <v>Inadecuada asignación de recursos</v>
      </c>
      <c r="D23" s="147" t="str">
        <f>'Descripción del Riesgo'!F14</f>
        <v>Incumplimiento de los planes y programas de carácter productivo y social dirigidos al sector agropecuario, Insostenibilidad de proyecto o convenios en marcha por falta de recursos, afecta la eficacia de los proyectos realizados por falta de seguimiento, afecta la credibilidad y confianza ciudadana, afecta el principio de auditoridad, desmotivación de los funcionarios.</v>
      </c>
      <c r="E23" s="143">
        <f>Probabilidad!C13</f>
        <v>100</v>
      </c>
      <c r="F23" s="149" t="str">
        <f>Probabilidad!D13</f>
        <v>Media</v>
      </c>
      <c r="G23" s="150">
        <f t="shared" ref="G23" si="1">IF(F23="MUY Baja",20%,IF(F23="Baja",40%,IF(F23="Media",60%,IF(F23="Alta",80%,IF(F23="Muy Alta",100%,"")))))</f>
        <v>0.6</v>
      </c>
      <c r="H23" s="149" t="str">
        <f>Probabilidad!E13</f>
        <v>Catastrófico</v>
      </c>
      <c r="I23" s="143" t="str">
        <f>IF(OR(F23=0,H23=0),"",INDEX('Mapa de Calor'!$D$5:$H$9,(MATCH(Mapa_de_Riesgo!F23:F25,'Mapa de Calor'!$B$5:$B$9,0)),MATCH(Mapa_de_Riesgo!H23:H25,'Mapa de Calor'!$D$10:$H$10,0)))</f>
        <v>Extremo</v>
      </c>
      <c r="J23" s="41" t="str">
        <f>'Diseño de Controles'!D10</f>
        <v>Reducir</v>
      </c>
      <c r="K23" s="54" t="str">
        <f>'Diseño de Controles'!F10</f>
        <v>Gestionar ante la Secretaría de hacienda, de Planeación y ante el alcalde, la asignación presupuestal de recursos para proyectos, planes y programas contemplados en el plan de acción</v>
      </c>
      <c r="L23" s="42" t="str">
        <f>'Diseño de Controles'!E10</f>
        <v>Preventivo</v>
      </c>
      <c r="M23" s="137" t="str">
        <f>'Diseño de Controles'!G10</f>
        <v>Secretario de Infraestructura y Desarrollo económico</v>
      </c>
      <c r="N23" s="137" t="str">
        <f>'Diseño de Controles'!H10</f>
        <v>Permanente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Aleatoria</v>
      </c>
      <c r="S23" s="42" t="str">
        <f>Análisis_de_controles!M10</f>
        <v>Sin registro</v>
      </c>
      <c r="T23" s="228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229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Catastrófico</v>
      </c>
      <c r="V23" s="229" t="str">
        <f>IF(OR(T23=0,U23=0),"",INDEX('Mapa de Calor'!$D$5:$H$9,(MATCH(T23,'Mapa de Calor'!$B$5:$B$9,0)),MATCH(U23,'Mapa de Calor'!$D$10:$H$10,0)))</f>
        <v>Extremo</v>
      </c>
      <c r="W23" s="88"/>
    </row>
    <row r="24" spans="1:23" ht="105" x14ac:dyDescent="0.2">
      <c r="A24" s="148"/>
      <c r="B24" s="147"/>
      <c r="C24" s="50" t="str">
        <f>'Descripción del Riesgo'!E15</f>
        <v>Desmotivacion  de los funcionarios en la ejecución de actividades por la carencia de recursos y de apoyo</v>
      </c>
      <c r="D24" s="147"/>
      <c r="E24" s="143"/>
      <c r="F24" s="149"/>
      <c r="G24" s="150"/>
      <c r="H24" s="149"/>
      <c r="I24" s="143"/>
      <c r="J24" s="41" t="str">
        <f>'Diseño de Controles'!D11</f>
        <v>Reducir</v>
      </c>
      <c r="K24" s="54" t="str">
        <f>'Diseño de Controles'!F11</f>
        <v>Gestionar ante la Secretaría de hacienda, de Planeación y ante el alcalde, la asignación de recursos económios y humanos para los proyectos, planes y programas de desarrollo económico y asistencia técnica</v>
      </c>
      <c r="L24" s="42" t="str">
        <f>'Diseño de Controles'!E11</f>
        <v>Preventivo</v>
      </c>
      <c r="M24" s="137" t="str">
        <f>'Diseño de Controles'!G11</f>
        <v>Secretario de Infraestructura y Desarrollo económico</v>
      </c>
      <c r="N24" s="137" t="str">
        <f>'Diseño de Controles'!H11</f>
        <v>Permanente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Aleatoria</v>
      </c>
      <c r="S24" s="42" t="str">
        <f>Análisis_de_controles!M11</f>
        <v>Sin registro</v>
      </c>
      <c r="T24" s="228"/>
      <c r="U24" s="229"/>
      <c r="V24" s="229"/>
      <c r="W24" s="88"/>
    </row>
    <row r="25" spans="1:23" ht="15.75" x14ac:dyDescent="0.2">
      <c r="A25" s="148"/>
      <c r="B25" s="147"/>
      <c r="C25" s="50">
        <f>'Descripción del Riesgo'!E16</f>
        <v>0</v>
      </c>
      <c r="D25" s="147"/>
      <c r="E25" s="143"/>
      <c r="F25" s="149"/>
      <c r="G25" s="150"/>
      <c r="H25" s="149"/>
      <c r="I25" s="143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137">
        <f>'Diseño de Controles'!G12</f>
        <v>0</v>
      </c>
      <c r="N25" s="137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28"/>
      <c r="U25" s="229"/>
      <c r="V25" s="229"/>
      <c r="W25" s="88"/>
    </row>
    <row r="26" spans="1:23" ht="87.75" customHeight="1" x14ac:dyDescent="0.2">
      <c r="A26" s="148">
        <v>4</v>
      </c>
      <c r="B26" s="147" t="str">
        <f>'Descripción del Riesgo'!C17</f>
        <v>Falta de equipos de computo y de herramientas informáticas para desarrollar las labores del proceso</v>
      </c>
      <c r="C26" s="50" t="str">
        <f>'Descripción del Riesgo'!E17</f>
        <v>Insuficientes recursos económicos en la alcaldía</v>
      </c>
      <c r="D26" s="147" t="str">
        <f>'Descripción del Riesgo'!F17</f>
        <v xml:space="preserve">Perdida de la información existente e ineficiencia en la entrega oportuna de trabajo asignado, retraso e incumplimiento de las labores, planes, programas, proyectos, en la enrega de productos, difitulta la elaboración de informes, retrasa y dificulta la ejecución de las actividades de los funcionarios del área, inconformidad de los funcionarios, baja la productividad de la secretaría.  </v>
      </c>
      <c r="E26" s="143">
        <f>Probabilidad!C14</f>
        <v>200</v>
      </c>
      <c r="F26" s="149" t="str">
        <f>Probabilidad!D14</f>
        <v>Media</v>
      </c>
      <c r="G26" s="150">
        <f t="shared" ref="G26" si="2">IF(F26="MUY Baja",20%,IF(F26="Baja",40%,IF(F26="Media",60%,IF(F26="Alta",80%,IF(F26="Muy Alta",100%,"")))))</f>
        <v>0.6</v>
      </c>
      <c r="H26" s="149" t="str">
        <f>Probabilidad!E14</f>
        <v>Moderado</v>
      </c>
      <c r="I26" s="143" t="str">
        <f>IF(OR(F26=0,H26=0),"",INDEX('Mapa de Calor'!$D$5:$H$9,(MATCH(Mapa_de_Riesgo!F26:F28,'Mapa de Calor'!$B$5:$B$9,0)),MATCH(Mapa_de_Riesgo!H26:H28,'Mapa de Calor'!$D$10:$H$10,0)))</f>
        <v>Moderado</v>
      </c>
      <c r="J26" s="41" t="str">
        <f>'Diseño de Controles'!D13</f>
        <v>Reducir</v>
      </c>
      <c r="K26" s="54" t="str">
        <f>'Diseño de Controles'!F13</f>
        <v>Gestionar la consecución de recursos para financiar  proyectos y programas de la UMATA y de la Secretraría de planeción y apoyo social</v>
      </c>
      <c r="L26" s="42" t="str">
        <f>'Diseño de Controles'!E13</f>
        <v>Preventivo</v>
      </c>
      <c r="M26" s="137" t="str">
        <f>'Diseño de Controles'!G13</f>
        <v>Secretario de Infraestructura y Desarrollo económico</v>
      </c>
      <c r="N26" s="137" t="str">
        <f>'Diseño de Controles'!H13</f>
        <v>Permanente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Aleatoria</v>
      </c>
      <c r="S26" s="42" t="str">
        <f>Análisis_de_controles!M13</f>
        <v>Sin registro</v>
      </c>
      <c r="T26" s="228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BAJA</v>
      </c>
      <c r="U26" s="229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Moderado</v>
      </c>
      <c r="V26" s="229" t="str">
        <f>IF(OR(T26=0,U26=0),"",INDEX('Mapa de Calor'!$D$5:$H$9,(MATCH(T26,'Mapa de Calor'!$B$5:$B$9,0)),MATCH(U26,'Mapa de Calor'!$D$10:$H$10,0)))</f>
        <v>Moderado</v>
      </c>
      <c r="W26" s="88"/>
    </row>
    <row r="27" spans="1:23" ht="105" x14ac:dyDescent="0.2">
      <c r="A27" s="148"/>
      <c r="B27" s="147"/>
      <c r="C27" s="50" t="str">
        <f>'Descripción del Riesgo'!E18</f>
        <v xml:space="preserve">No priorizan adecuadamente las nececidades en materia de sistemas y equipos de cómputo </v>
      </c>
      <c r="D27" s="147"/>
      <c r="E27" s="143"/>
      <c r="F27" s="149"/>
      <c r="G27" s="150"/>
      <c r="H27" s="149"/>
      <c r="I27" s="143"/>
      <c r="J27" s="41" t="str">
        <f>'Diseño de Controles'!D14</f>
        <v>Reducir</v>
      </c>
      <c r="K27" s="54" t="str">
        <f>'Diseño de Controles'!F14</f>
        <v>Comunicar al responsable de Recursos físicos sobre el deber de cumplir la programación de adquisión de equipos y elementos de cómputo para suplir las necesidades de desarrollo económico</v>
      </c>
      <c r="L27" s="42" t="str">
        <f>'Diseño de Controles'!E14</f>
        <v>Preventivo</v>
      </c>
      <c r="M27" s="137">
        <f>'Diseño de Controles'!G14</f>
        <v>0</v>
      </c>
      <c r="N27" s="137" t="str">
        <f>'Diseño de Controles'!H14</f>
        <v>Abril de 2023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Aleatoria</v>
      </c>
      <c r="S27" s="42" t="str">
        <f>Análisis_de_controles!M14</f>
        <v>Con registro</v>
      </c>
      <c r="T27" s="228"/>
      <c r="U27" s="229"/>
      <c r="V27" s="229"/>
      <c r="W27" s="88"/>
    </row>
    <row r="28" spans="1:23" ht="15" x14ac:dyDescent="0.2">
      <c r="A28" s="148"/>
      <c r="B28" s="147"/>
      <c r="C28" s="50">
        <f>'Descripción del Riesgo'!E19</f>
        <v>0</v>
      </c>
      <c r="D28" s="147"/>
      <c r="E28" s="143"/>
      <c r="F28" s="149"/>
      <c r="G28" s="150"/>
      <c r="H28" s="149"/>
      <c r="I28" s="143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228"/>
      <c r="U28" s="229"/>
      <c r="V28" s="229"/>
      <c r="W28" s="88"/>
    </row>
    <row r="29" spans="1:23" ht="15" x14ac:dyDescent="0.2">
      <c r="A29" s="148">
        <v>5</v>
      </c>
      <c r="B29" s="147">
        <f>'Descripción del Riesgo'!C20</f>
        <v>0</v>
      </c>
      <c r="C29" s="50">
        <f>'Descripción del Riesgo'!E20</f>
        <v>0</v>
      </c>
      <c r="D29" s="147">
        <f>'Descripción del Riesgo'!F20</f>
        <v>0</v>
      </c>
      <c r="E29" s="143">
        <f>Probabilidad!C15</f>
        <v>0</v>
      </c>
      <c r="F29" s="149">
        <f>Probabilidad!D15</f>
        <v>0</v>
      </c>
      <c r="G29" s="150" t="str">
        <f t="shared" ref="G29" si="3">IF(F29="MUY Baja",20%,IF(F29="Baja",40%,IF(F29="Media",60%,IF(F29="Alta",80%,IF(F29="Muy Alta",100%,"")))))</f>
        <v/>
      </c>
      <c r="H29" s="149">
        <f>Probabilidad!E15</f>
        <v>0</v>
      </c>
      <c r="I29" s="143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43"/>
      <c r="U29" s="144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>0</v>
      </c>
      <c r="V29" s="144" t="str">
        <f>IF(OR(T29=0,U29=0),"",INDEX('Mapa de Calor'!$D$5:$H$9,(MATCH(T29,'Mapa de Calor'!$B$5:$B$9,0)),MATCH(U29,'Mapa de Calor'!$D$10:$H$10,0)))</f>
        <v/>
      </c>
      <c r="W29" s="88"/>
    </row>
    <row r="30" spans="1:23" ht="15" x14ac:dyDescent="0.2">
      <c r="A30" s="148"/>
      <c r="B30" s="147"/>
      <c r="C30" s="50">
        <f>'Descripción del Riesgo'!E21</f>
        <v>0</v>
      </c>
      <c r="D30" s="147"/>
      <c r="E30" s="143"/>
      <c r="F30" s="149"/>
      <c r="G30" s="150"/>
      <c r="H30" s="149"/>
      <c r="I30" s="143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43"/>
      <c r="U30" s="144"/>
      <c r="V30" s="144"/>
      <c r="W30" s="88"/>
    </row>
    <row r="31" spans="1:23" ht="15" x14ac:dyDescent="0.2">
      <c r="A31" s="148"/>
      <c r="B31" s="147"/>
      <c r="C31" s="50">
        <f>'Descripción del Riesgo'!E22</f>
        <v>0</v>
      </c>
      <c r="D31" s="147"/>
      <c r="E31" s="143"/>
      <c r="F31" s="149"/>
      <c r="G31" s="150"/>
      <c r="H31" s="149"/>
      <c r="I31" s="143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43"/>
      <c r="U31" s="144"/>
      <c r="V31" s="144"/>
      <c r="W31" s="88"/>
    </row>
    <row r="32" spans="1:23" ht="15" x14ac:dyDescent="0.2">
      <c r="A32" s="148">
        <v>6</v>
      </c>
      <c r="B32" s="147">
        <f>'Descripción del Riesgo'!C23</f>
        <v>0</v>
      </c>
      <c r="C32" s="50">
        <f>'Descripción del Riesgo'!E23</f>
        <v>0</v>
      </c>
      <c r="D32" s="147">
        <f>'Descripción del Riesgo'!F23</f>
        <v>0</v>
      </c>
      <c r="E32" s="143">
        <f>Probabilidad!C16</f>
        <v>0</v>
      </c>
      <c r="F32" s="149">
        <f>Probabilidad!D16</f>
        <v>0</v>
      </c>
      <c r="G32" s="150" t="str">
        <f t="shared" ref="G32" si="4">IF(F32="MUY Baja",20%,IF(F32="Baja",40%,IF(F32="Media",60%,IF(F32="Alta",80%,IF(F32="Muy Alta",100%,"")))))</f>
        <v/>
      </c>
      <c r="H32" s="149">
        <f>Probabilidad!E16</f>
        <v>0</v>
      </c>
      <c r="I32" s="143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43"/>
      <c r="U32" s="144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>0</v>
      </c>
      <c r="V32" s="144" t="str">
        <f>IF(OR(T32=0,U32=0),"",INDEX('Mapa de Calor'!$D$5:$H$9,(MATCH(T32,'Mapa de Calor'!$B$5:$B$9,0)),MATCH(U32,'Mapa de Calor'!$D$10:$H$10,0)))</f>
        <v/>
      </c>
      <c r="W32" s="88"/>
    </row>
    <row r="33" spans="1:23" ht="15" x14ac:dyDescent="0.2">
      <c r="A33" s="148"/>
      <c r="B33" s="147"/>
      <c r="C33" s="50">
        <f>'Descripción del Riesgo'!E24</f>
        <v>0</v>
      </c>
      <c r="D33" s="147"/>
      <c r="E33" s="143"/>
      <c r="F33" s="149"/>
      <c r="G33" s="150"/>
      <c r="H33" s="149"/>
      <c r="I33" s="143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43"/>
      <c r="U33" s="144"/>
      <c r="V33" s="144"/>
      <c r="W33" s="88"/>
    </row>
    <row r="34" spans="1:23" ht="15" x14ac:dyDescent="0.2">
      <c r="A34" s="148"/>
      <c r="B34" s="147"/>
      <c r="C34" s="50">
        <f>'Descripción del Riesgo'!E25</f>
        <v>0</v>
      </c>
      <c r="D34" s="147"/>
      <c r="E34" s="143"/>
      <c r="F34" s="149"/>
      <c r="G34" s="150"/>
      <c r="H34" s="149"/>
      <c r="I34" s="143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43"/>
      <c r="U34" s="144"/>
      <c r="V34" s="144"/>
      <c r="W34" s="88"/>
    </row>
  </sheetData>
  <sheetProtection algorithmName="SHA-512" hashValue="1P3wPssHWAes489zDaK5DxqXrrTvgOqi+fYOG6czuycelyraX2yhFhy4x9WL0Lem4+XN5ehTy1Bhsy3qeWXVhw==" saltValue="/pS8UVUlyYF9IsZqTNSN/Q==" spinCount="100000" sheet="1" objects="1" scenarios="1"/>
  <mergeCells count="89"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I32:I34"/>
    <mergeCell ref="A32:A34"/>
    <mergeCell ref="B32:B34"/>
    <mergeCell ref="D32:D34"/>
    <mergeCell ref="F32:F34"/>
    <mergeCell ref="E32:E34"/>
    <mergeCell ref="G32:G34"/>
    <mergeCell ref="H32:H34"/>
    <mergeCell ref="H29:H31"/>
    <mergeCell ref="I29:I31"/>
    <mergeCell ref="A29:A31"/>
    <mergeCell ref="B29:B31"/>
    <mergeCell ref="D29:D31"/>
    <mergeCell ref="E29:E31"/>
    <mergeCell ref="G29:G31"/>
    <mergeCell ref="F29:F31"/>
    <mergeCell ref="C14:C16"/>
    <mergeCell ref="A14:A16"/>
    <mergeCell ref="B14:B16"/>
    <mergeCell ref="D14:D16"/>
    <mergeCell ref="D17:D19"/>
    <mergeCell ref="A17:A19"/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8"/>
  <sheetViews>
    <sheetView view="pageBreakPreview" topLeftCell="A10" zoomScale="68" zoomScaleNormal="68" zoomScaleSheetLayoutView="68" workbookViewId="0">
      <selection activeCell="C17" sqref="C17:C19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75" t="s">
        <v>209</v>
      </c>
      <c r="B1" s="176"/>
      <c r="C1" s="176"/>
      <c r="D1" s="176"/>
      <c r="E1" s="176"/>
      <c r="F1" s="176"/>
    </row>
    <row r="2" spans="1:6" ht="123" customHeight="1" x14ac:dyDescent="0.25">
      <c r="A2" s="176"/>
      <c r="B2" s="176"/>
      <c r="C2" s="176"/>
      <c r="D2" s="176"/>
      <c r="E2" s="176"/>
      <c r="F2" s="176"/>
    </row>
    <row r="3" spans="1:6" ht="18" customHeight="1" x14ac:dyDescent="0.25">
      <c r="A3" s="176"/>
      <c r="B3" s="176"/>
      <c r="C3" s="176"/>
      <c r="D3" s="176"/>
      <c r="E3" s="176"/>
      <c r="F3" s="176"/>
    </row>
    <row r="4" spans="1:6" ht="5.25" customHeight="1" x14ac:dyDescent="0.25">
      <c r="A4" s="176"/>
      <c r="B4" s="176"/>
      <c r="C4" s="176"/>
      <c r="D4" s="176"/>
      <c r="E4" s="176"/>
      <c r="F4" s="176"/>
    </row>
    <row r="5" spans="1:6" ht="30" customHeight="1" x14ac:dyDescent="0.25">
      <c r="A5" s="177" t="s">
        <v>27</v>
      </c>
      <c r="B5" s="170" t="s">
        <v>124</v>
      </c>
      <c r="C5" s="170"/>
      <c r="D5" s="170"/>
      <c r="E5" s="170"/>
      <c r="F5" s="170"/>
    </row>
    <row r="6" spans="1:6" ht="8.25" customHeight="1" x14ac:dyDescent="0.25">
      <c r="A6" s="178"/>
      <c r="B6" s="180"/>
      <c r="C6" s="181"/>
      <c r="D6" s="181"/>
      <c r="E6" s="181"/>
      <c r="F6" s="182"/>
    </row>
    <row r="7" spans="1:6" ht="48.75" customHeight="1" x14ac:dyDescent="0.25">
      <c r="A7" s="179"/>
      <c r="B7" s="95" t="s">
        <v>1</v>
      </c>
      <c r="C7" s="128" t="s">
        <v>0</v>
      </c>
      <c r="D7" s="95" t="s">
        <v>1</v>
      </c>
      <c r="E7" s="125" t="s">
        <v>21</v>
      </c>
      <c r="F7" s="129" t="s">
        <v>8</v>
      </c>
    </row>
    <row r="8" spans="1:6" ht="49.5" customHeight="1" x14ac:dyDescent="0.25">
      <c r="A8" s="183" t="s">
        <v>214</v>
      </c>
      <c r="B8" s="165">
        <v>1</v>
      </c>
      <c r="C8" s="167" t="s">
        <v>215</v>
      </c>
      <c r="D8" s="99">
        <v>1</v>
      </c>
      <c r="E8" s="54" t="s">
        <v>219</v>
      </c>
      <c r="F8" s="166" t="s">
        <v>220</v>
      </c>
    </row>
    <row r="9" spans="1:6" ht="48" customHeight="1" x14ac:dyDescent="0.25">
      <c r="A9" s="184"/>
      <c r="B9" s="165"/>
      <c r="C9" s="168"/>
      <c r="D9" s="99">
        <v>2</v>
      </c>
      <c r="E9" s="54" t="s">
        <v>221</v>
      </c>
      <c r="F9" s="166"/>
    </row>
    <row r="10" spans="1:6" ht="15" customHeight="1" x14ac:dyDescent="0.25">
      <c r="A10" s="184"/>
      <c r="B10" s="165"/>
      <c r="C10" s="169"/>
      <c r="D10" s="99">
        <v>3</v>
      </c>
      <c r="E10" s="54"/>
      <c r="F10" s="166"/>
    </row>
    <row r="11" spans="1:6" ht="39.75" customHeight="1" x14ac:dyDescent="0.25">
      <c r="A11" s="184"/>
      <c r="B11" s="165">
        <v>2</v>
      </c>
      <c r="C11" s="167" t="s">
        <v>216</v>
      </c>
      <c r="D11" s="103">
        <v>1</v>
      </c>
      <c r="E11" s="138" t="s">
        <v>222</v>
      </c>
      <c r="F11" s="172" t="s">
        <v>223</v>
      </c>
    </row>
    <row r="12" spans="1:6" ht="45" x14ac:dyDescent="0.25">
      <c r="A12" s="184"/>
      <c r="B12" s="165"/>
      <c r="C12" s="168"/>
      <c r="D12" s="103">
        <v>2</v>
      </c>
      <c r="E12" s="104" t="s">
        <v>224</v>
      </c>
      <c r="F12" s="172"/>
    </row>
    <row r="13" spans="1:6" ht="30" x14ac:dyDescent="0.25">
      <c r="A13" s="184"/>
      <c r="B13" s="165"/>
      <c r="C13" s="169"/>
      <c r="D13" s="103">
        <v>3</v>
      </c>
      <c r="E13" s="104" t="s">
        <v>241</v>
      </c>
      <c r="F13" s="173"/>
    </row>
    <row r="14" spans="1:6" ht="39.75" customHeight="1" x14ac:dyDescent="0.25">
      <c r="A14" s="184"/>
      <c r="B14" s="165">
        <v>3</v>
      </c>
      <c r="C14" s="167" t="s">
        <v>217</v>
      </c>
      <c r="D14" s="103">
        <v>1</v>
      </c>
      <c r="E14" s="104" t="s">
        <v>225</v>
      </c>
      <c r="F14" s="171" t="s">
        <v>226</v>
      </c>
    </row>
    <row r="15" spans="1:6" ht="42.75" customHeight="1" x14ac:dyDescent="0.25">
      <c r="A15" s="184"/>
      <c r="B15" s="165"/>
      <c r="C15" s="168"/>
      <c r="D15" s="103">
        <v>2</v>
      </c>
      <c r="E15" s="104" t="s">
        <v>227</v>
      </c>
      <c r="F15" s="172"/>
    </row>
    <row r="16" spans="1:6" ht="42" customHeight="1" x14ac:dyDescent="0.25">
      <c r="A16" s="184"/>
      <c r="B16" s="165"/>
      <c r="C16" s="169"/>
      <c r="D16" s="103">
        <v>3</v>
      </c>
      <c r="E16" s="104"/>
      <c r="F16" s="173"/>
    </row>
    <row r="17" spans="1:6" ht="71.25" customHeight="1" x14ac:dyDescent="0.25">
      <c r="A17" s="184"/>
      <c r="B17" s="165">
        <v>4</v>
      </c>
      <c r="C17" s="167" t="s">
        <v>218</v>
      </c>
      <c r="D17" s="103">
        <v>1</v>
      </c>
      <c r="E17" s="104" t="s">
        <v>228</v>
      </c>
      <c r="F17" s="171" t="s">
        <v>229</v>
      </c>
    </row>
    <row r="18" spans="1:6" ht="35.25" customHeight="1" x14ac:dyDescent="0.25">
      <c r="A18" s="184"/>
      <c r="B18" s="165"/>
      <c r="C18" s="168"/>
      <c r="D18" s="103">
        <v>2</v>
      </c>
      <c r="E18" s="104" t="s">
        <v>230</v>
      </c>
      <c r="F18" s="172"/>
    </row>
    <row r="19" spans="1:6" ht="15" customHeight="1" x14ac:dyDescent="0.25">
      <c r="A19" s="184"/>
      <c r="B19" s="165"/>
      <c r="C19" s="169"/>
      <c r="D19" s="103">
        <v>3</v>
      </c>
      <c r="E19"/>
      <c r="F19" s="173"/>
    </row>
    <row r="20" spans="1:6" ht="33.75" customHeight="1" x14ac:dyDescent="0.25">
      <c r="A20" s="184"/>
      <c r="B20" s="165">
        <v>5</v>
      </c>
      <c r="C20" s="185"/>
      <c r="D20" s="53">
        <v>1</v>
      </c>
      <c r="E20" s="134"/>
      <c r="F20" s="166"/>
    </row>
    <row r="21" spans="1:6" ht="49.5" customHeight="1" x14ac:dyDescent="0.25">
      <c r="A21" s="184"/>
      <c r="B21" s="165"/>
      <c r="C21" s="186"/>
      <c r="D21" s="53">
        <v>2</v>
      </c>
      <c r="E21" s="134"/>
      <c r="F21" s="166"/>
    </row>
    <row r="22" spans="1:6" ht="15" customHeight="1" x14ac:dyDescent="0.25">
      <c r="A22" s="184"/>
      <c r="B22" s="165"/>
      <c r="C22" s="187"/>
      <c r="D22" s="53">
        <v>3</v>
      </c>
      <c r="E22" s="134"/>
      <c r="F22" s="166"/>
    </row>
    <row r="23" spans="1:6" ht="61.5" customHeight="1" x14ac:dyDescent="0.25">
      <c r="A23" s="184"/>
      <c r="B23" s="165">
        <v>6</v>
      </c>
      <c r="C23" s="174"/>
      <c r="D23" s="53">
        <v>1</v>
      </c>
      <c r="E23" s="134"/>
      <c r="F23" s="166"/>
    </row>
    <row r="24" spans="1:6" ht="39.950000000000003" customHeight="1" x14ac:dyDescent="0.25">
      <c r="A24" s="184"/>
      <c r="B24" s="165"/>
      <c r="C24" s="174"/>
      <c r="D24" s="53">
        <v>2</v>
      </c>
      <c r="E24" s="134"/>
      <c r="F24" s="166"/>
    </row>
    <row r="25" spans="1:6" ht="15" customHeight="1" x14ac:dyDescent="0.25">
      <c r="A25" s="184"/>
      <c r="B25" s="165"/>
      <c r="C25" s="174"/>
      <c r="D25" s="53">
        <v>3</v>
      </c>
      <c r="E25" s="102"/>
      <c r="F25" s="166"/>
    </row>
    <row r="26" spans="1:6" x14ac:dyDescent="0.25">
      <c r="C26" s="174"/>
    </row>
    <row r="27" spans="1:6" x14ac:dyDescent="0.25">
      <c r="C27" s="174"/>
    </row>
    <row r="28" spans="1:6" x14ac:dyDescent="0.25">
      <c r="C28" s="174"/>
    </row>
  </sheetData>
  <sheetProtection algorithmName="SHA-512" hashValue="TEfPqExFyW3MgzQSrDJTyQU4ALLbIvtgqmSkce3EYq+fsRbYNHzWzE05y9NaRsHl6m60Z79emVsw6B2okJxjEA==" saltValue="vuRGL42BBejoS3XYOvH3eQ==" spinCount="100000" sheet="1" objects="1" scenarios="1"/>
  <mergeCells count="24">
    <mergeCell ref="C26:C28"/>
    <mergeCell ref="F23:F25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  <mergeCell ref="B17:B19"/>
    <mergeCell ref="F8:F10"/>
    <mergeCell ref="C17:C19"/>
    <mergeCell ref="B5:F5"/>
    <mergeCell ref="C8:C10"/>
    <mergeCell ref="B8:B10"/>
    <mergeCell ref="F17:F19"/>
    <mergeCell ref="F14:F1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4" zoomScale="71" zoomScaleNormal="71" zoomScaleSheetLayoutView="71" workbookViewId="0">
      <selection activeCell="E16" sqref="E16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96" t="s">
        <v>211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</row>
    <row r="2" spans="1:15" x14ac:dyDescent="0.2">
      <c r="A2" s="196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</row>
    <row r="3" spans="1:15" x14ac:dyDescent="0.2">
      <c r="A3" s="196"/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</row>
    <row r="4" spans="1:15" x14ac:dyDescent="0.2">
      <c r="A4" s="196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</row>
    <row r="5" spans="1:15" x14ac:dyDescent="0.2">
      <c r="A5" s="196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</row>
    <row r="6" spans="1:15" ht="27.75" customHeight="1" x14ac:dyDescent="0.2">
      <c r="A6" s="194" t="s">
        <v>203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</row>
    <row r="7" spans="1:15" x14ac:dyDescent="0.2">
      <c r="A7" s="198"/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</row>
    <row r="8" spans="1:15" x14ac:dyDescent="0.2">
      <c r="A8" s="198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</row>
    <row r="9" spans="1:15" ht="27.75" customHeight="1" x14ac:dyDescent="0.2">
      <c r="A9" s="191" t="s">
        <v>202</v>
      </c>
      <c r="B9" s="192"/>
      <c r="C9" s="192"/>
      <c r="D9" s="192"/>
      <c r="E9" s="193"/>
      <c r="F9" s="189"/>
      <c r="G9" s="200" t="s">
        <v>142</v>
      </c>
      <c r="H9" s="200"/>
      <c r="I9" s="200"/>
      <c r="J9" s="122"/>
      <c r="K9" s="200" t="s">
        <v>143</v>
      </c>
      <c r="L9" s="200"/>
      <c r="M9" s="200"/>
      <c r="N9" s="87"/>
    </row>
    <row r="10" spans="1:15" ht="61.5" customHeight="1" x14ac:dyDescent="0.2">
      <c r="A10" s="121" t="s">
        <v>1</v>
      </c>
      <c r="B10" s="121" t="s">
        <v>23</v>
      </c>
      <c r="C10" s="106" t="s">
        <v>176</v>
      </c>
      <c r="D10" s="105" t="s">
        <v>18</v>
      </c>
      <c r="E10" s="98" t="s">
        <v>201</v>
      </c>
      <c r="F10" s="190"/>
      <c r="G10" s="107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 xml:space="preserve">Baja cobertura de asistencias técnicas agropecuarias </v>
      </c>
      <c r="C11" s="68">
        <v>150</v>
      </c>
      <c r="D11" s="43" t="str">
        <f>IF(C11&lt;=2,"Muy Baja",IF(C11&lt;=24,"Baja",IF(C11&lt;=500,"Media",IF(C11&lt;=5000,"Alta",IF(C11&gt;5000,"Muy Alta","")))))</f>
        <v>Media</v>
      </c>
      <c r="E11" s="43" t="s">
        <v>17</v>
      </c>
      <c r="F11" s="190"/>
      <c r="G11" s="108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2" t="s">
        <v>156</v>
      </c>
    </row>
    <row r="12" spans="1:15" ht="90.75" customHeight="1" x14ac:dyDescent="0.2">
      <c r="A12" s="40">
        <v>2</v>
      </c>
      <c r="B12" s="11" t="str">
        <f>'Descripción del Riesgo'!C11</f>
        <v>Bajos indicadores de gestión y control urbano sobre el Uso del suelo, y la asignación de Licencias de construcción</v>
      </c>
      <c r="C12" s="68">
        <v>500</v>
      </c>
      <c r="D12" s="43" t="str">
        <f t="shared" ref="D12:D16" si="0">IF(C12&lt;=2,"Muy Baja",IF(C12&lt;=24,"Baja",IF(C12&lt;=500,"Media",IF(C12&lt;=5000,"Alta",IF(C12&gt;5000,"Muy Alta","")))))</f>
        <v>Media</v>
      </c>
      <c r="E12" s="43" t="s">
        <v>200</v>
      </c>
      <c r="F12" s="190"/>
      <c r="G12" s="109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2" t="s">
        <v>31</v>
      </c>
    </row>
    <row r="13" spans="1:15" ht="83.25" customHeight="1" x14ac:dyDescent="0.2">
      <c r="A13" s="40">
        <v>3</v>
      </c>
      <c r="B13" s="11" t="str">
        <f>'Descripción del Riesgo'!C14</f>
        <v>Incumplimiento de metas y objetivos del proceso</v>
      </c>
      <c r="C13" s="68">
        <v>100</v>
      </c>
      <c r="D13" s="43" t="str">
        <f t="shared" si="0"/>
        <v>Media</v>
      </c>
      <c r="E13" s="43" t="s">
        <v>200</v>
      </c>
      <c r="F13" s="190"/>
      <c r="G13" s="110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2" t="s">
        <v>16</v>
      </c>
    </row>
    <row r="14" spans="1:15" ht="89.25" customHeight="1" x14ac:dyDescent="0.2">
      <c r="A14" s="40">
        <v>4</v>
      </c>
      <c r="B14" s="11" t="str">
        <f>'Descripción del Riesgo'!C17</f>
        <v>Falta de equipos de computo y de herramientas informáticas para desarrollar las labores del proceso</v>
      </c>
      <c r="C14" s="68">
        <v>200</v>
      </c>
      <c r="D14" s="43" t="str">
        <f t="shared" si="0"/>
        <v>Media</v>
      </c>
      <c r="E14" s="43" t="s">
        <v>16</v>
      </c>
      <c r="F14" s="190"/>
      <c r="G14" s="111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2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90"/>
      <c r="G15" s="112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2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90"/>
      <c r="G16" s="188"/>
      <c r="H16" s="188"/>
      <c r="I16" s="188"/>
    </row>
  </sheetData>
  <sheetProtection algorithmName="SHA-512" hashValue="oeoXz367SC5QmxV42YFMD/NtTbOLXUFqSSV9oN9ZRpGmUAfqEzwfiYlf7FPr2+1vOWx9otS1PL2NWQWC4y972Q==" saltValue="6TD+NbanSlqT+WsSAW3AaQ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204" t="s">
        <v>212</v>
      </c>
      <c r="C1" s="204"/>
      <c r="D1" s="204"/>
      <c r="E1" s="204"/>
      <c r="F1" s="204"/>
      <c r="G1" s="204"/>
      <c r="H1" s="204"/>
    </row>
    <row r="3" spans="2:12" ht="15.75" customHeight="1" x14ac:dyDescent="0.25">
      <c r="B3" s="201" t="s">
        <v>32</v>
      </c>
      <c r="C3" s="201"/>
      <c r="D3" s="201"/>
      <c r="E3" s="201"/>
      <c r="F3" s="201"/>
      <c r="G3" s="201"/>
      <c r="H3" s="201"/>
    </row>
    <row r="4" spans="2:12" ht="15" customHeight="1" x14ac:dyDescent="0.25">
      <c r="B4" s="13" t="s">
        <v>10</v>
      </c>
      <c r="C4" s="13" t="s">
        <v>15</v>
      </c>
      <c r="D4" s="202" t="s">
        <v>33</v>
      </c>
      <c r="E4" s="202"/>
      <c r="F4" s="202"/>
      <c r="G4" s="202"/>
      <c r="H4" s="202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203" t="s">
        <v>11</v>
      </c>
      <c r="C10" s="203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203" t="s">
        <v>15</v>
      </c>
      <c r="C11" s="203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ZOds9FXW74aNudIDztRHdt4mcTncr9hTm4ENcCq5wsDRj/Vt/6TB9YbNTcTvhbrNZhs18/O2mrhmklPBiTQC2Q==" saltValue="a1QAndqeGGr/aE5ZvPsy3w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9" zoomScale="62" zoomScaleNormal="73" zoomScaleSheetLayoutView="62" workbookViewId="0">
      <selection activeCell="H15" sqref="H15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205" t="s">
        <v>119</v>
      </c>
      <c r="B1" s="205"/>
      <c r="C1" s="205"/>
      <c r="D1" s="205"/>
      <c r="E1" s="205"/>
      <c r="F1" s="205"/>
      <c r="G1" s="205"/>
      <c r="H1" s="205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5" t="s">
        <v>0</v>
      </c>
      <c r="C3" s="125" t="s">
        <v>21</v>
      </c>
      <c r="D3" s="124" t="s">
        <v>122</v>
      </c>
      <c r="E3" s="126" t="s">
        <v>30</v>
      </c>
      <c r="F3" s="126" t="s">
        <v>133</v>
      </c>
      <c r="G3" s="126" t="s">
        <v>22</v>
      </c>
      <c r="H3" s="126" t="s">
        <v>95</v>
      </c>
      <c r="I3" s="12"/>
    </row>
    <row r="4" spans="1:9" ht="90" x14ac:dyDescent="0.25">
      <c r="A4" s="207">
        <v>1</v>
      </c>
      <c r="B4" s="206" t="str">
        <f>'Descripción del Riesgo'!C8</f>
        <v xml:space="preserve">Baja cobertura de asistencias técnicas agropecuarias </v>
      </c>
      <c r="C4" s="54" t="str">
        <f>'Descripción del Riesgo'!E8</f>
        <v>Insuficientes recursos presupuestales en la alcaldía</v>
      </c>
      <c r="D4" s="136" t="s">
        <v>126</v>
      </c>
      <c r="E4" s="137" t="s">
        <v>3</v>
      </c>
      <c r="F4" s="139" t="s">
        <v>231</v>
      </c>
      <c r="G4" s="232" t="s">
        <v>232</v>
      </c>
      <c r="H4" s="233" t="s">
        <v>213</v>
      </c>
    </row>
    <row r="5" spans="1:9" ht="87.75" customHeight="1" x14ac:dyDescent="0.25">
      <c r="A5" s="207"/>
      <c r="B5" s="206"/>
      <c r="C5" s="54" t="str">
        <f>'Descripción del Riesgo'!E9</f>
        <v>Falta de priorización de los programas y proyectos productivos, agropecuarios y de asistencia e investigacion tecnica apra la asignación de recursos</v>
      </c>
      <c r="D5" s="136" t="s">
        <v>126</v>
      </c>
      <c r="E5" s="137" t="s">
        <v>3</v>
      </c>
      <c r="F5" s="139" t="s">
        <v>233</v>
      </c>
      <c r="G5" s="232" t="s">
        <v>232</v>
      </c>
      <c r="H5" s="233" t="s">
        <v>242</v>
      </c>
    </row>
    <row r="6" spans="1:9" ht="15.75" x14ac:dyDescent="0.25">
      <c r="A6" s="207"/>
      <c r="B6" s="206"/>
      <c r="C6" s="54">
        <f>'Descripción del Riesgo'!E10</f>
        <v>0</v>
      </c>
      <c r="D6" s="230"/>
      <c r="E6" s="137"/>
      <c r="F6" s="113"/>
      <c r="G6" s="137"/>
      <c r="H6" s="233"/>
    </row>
    <row r="7" spans="1:9" ht="65.25" customHeight="1" x14ac:dyDescent="0.25">
      <c r="A7" s="207">
        <v>2</v>
      </c>
      <c r="B7" s="206" t="str">
        <f>'Descripción del Riesgo'!C11</f>
        <v>Bajos indicadores de gestión y control urbano sobre el Uso del suelo, y la asignación de Licencias de construcción</v>
      </c>
      <c r="C7" s="54" t="str">
        <f>'Descripción del Riesgo'!E11</f>
        <v>Insuficiente personal en el proceso para cumplir las responsabilidades y funciones asignadas</v>
      </c>
      <c r="D7" s="136" t="s">
        <v>126</v>
      </c>
      <c r="E7" s="137" t="s">
        <v>3</v>
      </c>
      <c r="F7" s="140" t="s">
        <v>234</v>
      </c>
      <c r="G7" s="232" t="s">
        <v>232</v>
      </c>
      <c r="H7" s="234" t="s">
        <v>243</v>
      </c>
    </row>
    <row r="8" spans="1:9" ht="54.75" customHeight="1" x14ac:dyDescent="0.25">
      <c r="A8" s="207"/>
      <c r="B8" s="206"/>
      <c r="C8" s="54" t="str">
        <f>'Descripción del Riesgo'!E12</f>
        <v>Ausencia o insuficientes estrategias y operativos para mejorar el control urbano y el uso del suelo en el municipio</v>
      </c>
      <c r="D8" s="136" t="s">
        <v>126</v>
      </c>
      <c r="E8" s="137" t="s">
        <v>3</v>
      </c>
      <c r="F8" s="141" t="s">
        <v>235</v>
      </c>
      <c r="G8" s="232" t="s">
        <v>232</v>
      </c>
      <c r="H8" s="233" t="s">
        <v>213</v>
      </c>
    </row>
    <row r="9" spans="1:9" ht="45" x14ac:dyDescent="0.25">
      <c r="A9" s="207"/>
      <c r="B9" s="206"/>
      <c r="C9" s="54" t="str">
        <f>'Descripción del Riesgo'!E13</f>
        <v>Ausencia de, o procedimientos insuficientes para el trámite y entrega de licencias de construcción</v>
      </c>
      <c r="D9" s="136" t="s">
        <v>126</v>
      </c>
      <c r="E9" s="137" t="s">
        <v>3</v>
      </c>
      <c r="F9" s="141" t="s">
        <v>236</v>
      </c>
      <c r="G9" s="232" t="s">
        <v>232</v>
      </c>
      <c r="H9" s="233" t="s">
        <v>244</v>
      </c>
    </row>
    <row r="10" spans="1:9" ht="88.5" customHeight="1" x14ac:dyDescent="0.25">
      <c r="A10" s="207">
        <v>3</v>
      </c>
      <c r="B10" s="206" t="str">
        <f>'Descripción del Riesgo'!C14</f>
        <v>Incumplimiento de metas y objetivos del proceso</v>
      </c>
      <c r="C10" s="54" t="str">
        <f>'Descripción del Riesgo'!E14</f>
        <v>Inadecuada asignación de recursos</v>
      </c>
      <c r="D10" s="136" t="s">
        <v>126</v>
      </c>
      <c r="E10" s="137" t="s">
        <v>3</v>
      </c>
      <c r="F10" s="142" t="s">
        <v>237</v>
      </c>
      <c r="G10" s="232" t="s">
        <v>232</v>
      </c>
      <c r="H10" s="233" t="s">
        <v>213</v>
      </c>
    </row>
    <row r="11" spans="1:9" ht="107.25" customHeight="1" x14ac:dyDescent="0.25">
      <c r="A11" s="207"/>
      <c r="B11" s="206"/>
      <c r="C11" s="54" t="str">
        <f>'Descripción del Riesgo'!E15</f>
        <v>Desmotivacion  de los funcionarios en la ejecución de actividades por la carencia de recursos y de apoyo</v>
      </c>
      <c r="D11" s="136" t="s">
        <v>126</v>
      </c>
      <c r="E11" s="137" t="s">
        <v>3</v>
      </c>
      <c r="F11" s="142" t="s">
        <v>238</v>
      </c>
      <c r="G11" s="232" t="s">
        <v>232</v>
      </c>
      <c r="H11" s="233" t="s">
        <v>213</v>
      </c>
    </row>
    <row r="12" spans="1:9" ht="15.75" x14ac:dyDescent="0.25">
      <c r="A12" s="207"/>
      <c r="B12" s="206"/>
      <c r="C12" s="54">
        <f>'Descripción del Riesgo'!E16</f>
        <v>0</v>
      </c>
      <c r="D12" s="230"/>
      <c r="E12" s="137"/>
      <c r="F12" s="113"/>
      <c r="G12" s="137"/>
      <c r="H12" s="233"/>
    </row>
    <row r="13" spans="1:9" ht="78" customHeight="1" x14ac:dyDescent="0.25">
      <c r="A13" s="207">
        <v>4</v>
      </c>
      <c r="B13" s="206" t="str">
        <f>'Descripción del Riesgo'!C17</f>
        <v>Falta de equipos de computo y de herramientas informáticas para desarrollar las labores del proceso</v>
      </c>
      <c r="C13" s="54" t="str">
        <f>'Descripción del Riesgo'!E17</f>
        <v>Insuficientes recursos económicos en la alcaldía</v>
      </c>
      <c r="D13" s="136" t="s">
        <v>126</v>
      </c>
      <c r="E13" s="137" t="s">
        <v>3</v>
      </c>
      <c r="F13" s="142" t="s">
        <v>239</v>
      </c>
      <c r="G13" s="228" t="s">
        <v>232</v>
      </c>
      <c r="H13" s="233" t="s">
        <v>213</v>
      </c>
    </row>
    <row r="14" spans="1:9" ht="89.25" customHeight="1" x14ac:dyDescent="0.25">
      <c r="A14" s="207"/>
      <c r="B14" s="206"/>
      <c r="C14" s="54" t="str">
        <f>'Descripción del Riesgo'!E18</f>
        <v xml:space="preserve">No priorizan adecuadamente las nececidades en materia de sistemas y equipos de cómputo </v>
      </c>
      <c r="D14" s="136" t="s">
        <v>126</v>
      </c>
      <c r="E14" s="137" t="s">
        <v>3</v>
      </c>
      <c r="F14" s="113" t="s">
        <v>240</v>
      </c>
      <c r="G14" s="228"/>
      <c r="H14" s="233" t="s">
        <v>245</v>
      </c>
    </row>
    <row r="15" spans="1:9" ht="15" customHeight="1" x14ac:dyDescent="0.25">
      <c r="A15" s="207"/>
      <c r="B15" s="206"/>
      <c r="C15" s="54">
        <f>'Descripción del Riesgo'!E19</f>
        <v>0</v>
      </c>
      <c r="D15" s="231"/>
      <c r="E15" s="130"/>
      <c r="F15" s="113"/>
      <c r="G15" s="228"/>
      <c r="H15" s="233"/>
    </row>
    <row r="16" spans="1:9" x14ac:dyDescent="0.25">
      <c r="A16" s="207">
        <v>5</v>
      </c>
      <c r="B16" s="147"/>
      <c r="C16" s="54">
        <f>'Descripción del Riesgo'!E20</f>
        <v>0</v>
      </c>
      <c r="D16" s="231"/>
      <c r="E16" s="130"/>
      <c r="F16" s="113"/>
      <c r="G16" s="101"/>
      <c r="H16" s="123"/>
    </row>
    <row r="17" spans="1:8" ht="47.25" customHeight="1" x14ac:dyDescent="0.25">
      <c r="A17" s="207"/>
      <c r="B17" s="147"/>
      <c r="C17" s="54">
        <f>'Descripción del Riesgo'!E21</f>
        <v>0</v>
      </c>
      <c r="D17" s="231"/>
      <c r="E17" s="130"/>
      <c r="F17" s="113"/>
      <c r="G17" s="101"/>
      <c r="H17" s="123"/>
    </row>
    <row r="18" spans="1:8" x14ac:dyDescent="0.25">
      <c r="A18" s="207"/>
      <c r="B18" s="147"/>
      <c r="C18" s="54">
        <f>'Descripción del Riesgo'!E22</f>
        <v>0</v>
      </c>
      <c r="D18" s="231"/>
      <c r="E18" s="130"/>
      <c r="F18" s="127"/>
      <c r="G18" s="56"/>
      <c r="H18" s="56"/>
    </row>
    <row r="19" spans="1:8" ht="39.950000000000003" customHeight="1" x14ac:dyDescent="0.25">
      <c r="A19" s="207">
        <v>6</v>
      </c>
      <c r="B19" s="147"/>
      <c r="C19" s="54">
        <f>'Descripción del Riesgo'!E23</f>
        <v>0</v>
      </c>
      <c r="D19" s="231"/>
      <c r="E19" s="130"/>
      <c r="F19" s="54"/>
      <c r="G19" s="42"/>
      <c r="H19" s="42"/>
    </row>
    <row r="20" spans="1:8" ht="39.950000000000003" customHeight="1" x14ac:dyDescent="0.25">
      <c r="A20" s="207"/>
      <c r="B20" s="147"/>
      <c r="C20" s="54">
        <f>'Descripción del Riesgo'!E24</f>
        <v>0</v>
      </c>
      <c r="D20" s="231"/>
      <c r="E20" s="130"/>
      <c r="F20" s="54"/>
      <c r="G20" s="42"/>
      <c r="H20" s="42"/>
    </row>
    <row r="21" spans="1:8" x14ac:dyDescent="0.25">
      <c r="A21" s="207"/>
      <c r="B21" s="147"/>
      <c r="C21" s="54">
        <f>'Descripción del Riesgo'!E25</f>
        <v>0</v>
      </c>
      <c r="D21" s="231"/>
      <c r="E21" s="42"/>
      <c r="F21" s="54"/>
      <c r="G21" s="42"/>
      <c r="H21" s="42"/>
    </row>
  </sheetData>
  <sheetProtection algorithmName="SHA-512" hashValue="ROHKBv70DlV+4r7Dn/X6B8m1/aefBnO8TxciacVRel39RtZzAie9Ce9IpHZ6umNyb3c0qH1iVlhXXGWyD1JnJw==" saltValue="FUCT6iqmaDq4iH6509MnCA==" spinCount="100000" sheet="1" objects="1" scenarios="1"/>
  <mergeCells count="14">
    <mergeCell ref="G13:G15"/>
    <mergeCell ref="A19:A21"/>
    <mergeCell ref="B19:B21"/>
    <mergeCell ref="A10:A12"/>
    <mergeCell ref="B10:B12"/>
    <mergeCell ref="A13:A15"/>
    <mergeCell ref="B13:B15"/>
    <mergeCell ref="A16:A18"/>
    <mergeCell ref="B16:B18"/>
    <mergeCell ref="A1:H1"/>
    <mergeCell ref="B4:B6"/>
    <mergeCell ref="A4:A6"/>
    <mergeCell ref="A7:A9"/>
    <mergeCell ref="B7:B9"/>
  </mergeCells>
  <pageMargins left="0.19685039370078741" right="1.299212598425197" top="0.15748031496062992" bottom="0.35433070866141736" header="0.31496062992125984" footer="0.31496062992125984"/>
  <pageSetup paperSize="5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12"/>
      <c r="B1" s="212"/>
      <c r="C1" s="212"/>
      <c r="D1" s="212"/>
      <c r="E1" s="212"/>
      <c r="F1" s="212"/>
    </row>
    <row r="2" spans="1:6" x14ac:dyDescent="0.25">
      <c r="A2" s="212"/>
      <c r="B2" s="212"/>
      <c r="C2" s="212"/>
      <c r="D2" s="212"/>
      <c r="E2" s="212"/>
      <c r="F2" s="212"/>
    </row>
    <row r="3" spans="1:6" x14ac:dyDescent="0.25">
      <c r="A3" s="212"/>
      <c r="B3" s="212"/>
      <c r="C3" s="212"/>
      <c r="D3" s="212"/>
      <c r="E3" s="212"/>
      <c r="F3" s="212"/>
    </row>
    <row r="4" spans="1:6" x14ac:dyDescent="0.25">
      <c r="A4" s="212"/>
      <c r="B4" s="212"/>
      <c r="C4" s="212"/>
      <c r="D4" s="212"/>
      <c r="E4" s="212"/>
      <c r="F4" s="212"/>
    </row>
    <row r="5" spans="1:6" x14ac:dyDescent="0.25">
      <c r="A5" s="212"/>
      <c r="B5" s="212"/>
      <c r="C5" s="212"/>
      <c r="D5" s="212"/>
      <c r="E5" s="212"/>
      <c r="F5" s="212"/>
    </row>
    <row r="6" spans="1:6" x14ac:dyDescent="0.25">
      <c r="A6" s="212"/>
      <c r="B6" s="212"/>
      <c r="C6" s="212"/>
      <c r="D6" s="212"/>
      <c r="E6" s="212"/>
      <c r="F6" s="212"/>
    </row>
    <row r="7" spans="1:6" x14ac:dyDescent="0.25">
      <c r="A7" s="212"/>
      <c r="B7" s="212"/>
      <c r="C7" s="212"/>
      <c r="D7" s="212"/>
      <c r="E7" s="212"/>
      <c r="F7" s="212"/>
    </row>
    <row r="8" spans="1:6" x14ac:dyDescent="0.25">
      <c r="A8" s="212"/>
      <c r="B8" s="212"/>
      <c r="C8" s="212"/>
      <c r="D8" s="212"/>
      <c r="E8" s="212"/>
      <c r="F8" s="212"/>
    </row>
    <row r="9" spans="1:6" x14ac:dyDescent="0.25">
      <c r="A9" s="212"/>
      <c r="B9" s="212"/>
      <c r="C9" s="212"/>
      <c r="D9" s="212"/>
      <c r="E9" s="212"/>
      <c r="F9" s="212"/>
    </row>
    <row r="10" spans="1:6" x14ac:dyDescent="0.25">
      <c r="A10" s="212"/>
      <c r="B10" s="212"/>
      <c r="C10" s="212"/>
      <c r="D10" s="212"/>
      <c r="E10" s="212"/>
      <c r="F10" s="212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11" t="s">
        <v>38</v>
      </c>
      <c r="B14" s="27" t="s">
        <v>75</v>
      </c>
      <c r="C14" s="211">
        <v>5</v>
      </c>
      <c r="D14" s="27" t="s">
        <v>56</v>
      </c>
      <c r="E14" s="211">
        <v>5</v>
      </c>
      <c r="F14" s="211" t="s">
        <v>38</v>
      </c>
    </row>
    <row r="15" spans="1:6" ht="25.5" x14ac:dyDescent="0.25">
      <c r="A15" s="211"/>
      <c r="B15" s="27" t="s">
        <v>39</v>
      </c>
      <c r="C15" s="211"/>
      <c r="D15" s="27" t="s">
        <v>55</v>
      </c>
      <c r="E15" s="211"/>
      <c r="F15" s="211"/>
    </row>
    <row r="16" spans="1:6" ht="25.5" x14ac:dyDescent="0.25">
      <c r="A16" s="211"/>
      <c r="B16" s="27" t="s">
        <v>40</v>
      </c>
      <c r="C16" s="211"/>
      <c r="D16" s="27" t="s">
        <v>92</v>
      </c>
      <c r="E16" s="211"/>
      <c r="F16" s="211"/>
    </row>
    <row r="17" spans="1:6" ht="38.25" x14ac:dyDescent="0.25">
      <c r="A17" s="211"/>
      <c r="B17" s="27" t="s">
        <v>41</v>
      </c>
      <c r="C17" s="211"/>
      <c r="D17" s="27" t="s">
        <v>57</v>
      </c>
      <c r="E17" s="211"/>
      <c r="F17" s="211"/>
    </row>
    <row r="18" spans="1:6" ht="25.5" x14ac:dyDescent="0.25">
      <c r="A18" s="213" t="s">
        <v>42</v>
      </c>
      <c r="B18" s="28" t="s">
        <v>76</v>
      </c>
      <c r="C18" s="213">
        <v>4</v>
      </c>
      <c r="D18" s="27" t="s">
        <v>58</v>
      </c>
      <c r="E18" s="211"/>
      <c r="F18" s="211"/>
    </row>
    <row r="19" spans="1:6" ht="27.75" customHeight="1" x14ac:dyDescent="0.25">
      <c r="A19" s="213"/>
      <c r="B19" s="28" t="s">
        <v>43</v>
      </c>
      <c r="C19" s="213"/>
      <c r="D19" s="28" t="s">
        <v>59</v>
      </c>
      <c r="E19" s="213">
        <v>4</v>
      </c>
      <c r="F19" s="213" t="s">
        <v>42</v>
      </c>
    </row>
    <row r="20" spans="1:6" ht="25.5" x14ac:dyDescent="0.25">
      <c r="A20" s="213"/>
      <c r="B20" s="28" t="s">
        <v>44</v>
      </c>
      <c r="C20" s="213"/>
      <c r="D20" s="28" t="s">
        <v>60</v>
      </c>
      <c r="E20" s="213"/>
      <c r="F20" s="213"/>
    </row>
    <row r="21" spans="1:6" ht="38.25" x14ac:dyDescent="0.25">
      <c r="A21" s="213"/>
      <c r="B21" s="28" t="s">
        <v>45</v>
      </c>
      <c r="C21" s="213"/>
      <c r="D21" s="28" t="s">
        <v>61</v>
      </c>
      <c r="E21" s="213"/>
      <c r="F21" s="213"/>
    </row>
    <row r="22" spans="1:6" ht="25.5" x14ac:dyDescent="0.25">
      <c r="A22" s="208" t="s">
        <v>34</v>
      </c>
      <c r="B22" s="19" t="s">
        <v>77</v>
      </c>
      <c r="C22" s="208">
        <v>3</v>
      </c>
      <c r="D22" s="28" t="s">
        <v>62</v>
      </c>
      <c r="E22" s="213"/>
      <c r="F22" s="213"/>
    </row>
    <row r="23" spans="1:6" ht="38.25" x14ac:dyDescent="0.25">
      <c r="A23" s="208"/>
      <c r="B23" s="19" t="s">
        <v>35</v>
      </c>
      <c r="C23" s="208"/>
      <c r="D23" s="28" t="s">
        <v>63</v>
      </c>
      <c r="E23" s="213"/>
      <c r="F23" s="213"/>
    </row>
    <row r="24" spans="1:6" ht="25.5" x14ac:dyDescent="0.25">
      <c r="A24" s="208"/>
      <c r="B24" s="19" t="s">
        <v>36</v>
      </c>
      <c r="C24" s="208"/>
      <c r="D24" s="20" t="s">
        <v>64</v>
      </c>
      <c r="E24" s="208">
        <v>3</v>
      </c>
      <c r="F24" s="208" t="s">
        <v>34</v>
      </c>
    </row>
    <row r="25" spans="1:6" ht="38.25" x14ac:dyDescent="0.25">
      <c r="A25" s="208"/>
      <c r="B25" s="19" t="s">
        <v>37</v>
      </c>
      <c r="C25" s="208"/>
      <c r="D25" s="19" t="s">
        <v>65</v>
      </c>
      <c r="E25" s="208"/>
      <c r="F25" s="208"/>
    </row>
    <row r="26" spans="1:6" ht="22.5" customHeight="1" x14ac:dyDescent="0.25">
      <c r="A26" s="209" t="s">
        <v>49</v>
      </c>
      <c r="B26" s="29" t="s">
        <v>78</v>
      </c>
      <c r="C26" s="209">
        <v>2</v>
      </c>
      <c r="D26" s="19" t="s">
        <v>66</v>
      </c>
      <c r="E26" s="208"/>
      <c r="F26" s="208"/>
    </row>
    <row r="27" spans="1:6" ht="25.5" x14ac:dyDescent="0.25">
      <c r="A27" s="209"/>
      <c r="B27" s="29" t="s">
        <v>46</v>
      </c>
      <c r="C27" s="209"/>
      <c r="D27" s="19" t="s">
        <v>67</v>
      </c>
      <c r="E27" s="208"/>
      <c r="F27" s="208"/>
    </row>
    <row r="28" spans="1:6" ht="38.25" x14ac:dyDescent="0.25">
      <c r="A28" s="209"/>
      <c r="B28" s="29" t="s">
        <v>47</v>
      </c>
      <c r="C28" s="209"/>
      <c r="D28" s="19" t="s">
        <v>68</v>
      </c>
      <c r="E28" s="208"/>
      <c r="F28" s="208"/>
    </row>
    <row r="29" spans="1:6" ht="57" x14ac:dyDescent="0.25">
      <c r="A29" s="209"/>
      <c r="B29" s="30" t="s">
        <v>48</v>
      </c>
      <c r="C29" s="209"/>
      <c r="D29" s="19" t="s">
        <v>79</v>
      </c>
      <c r="E29" s="208"/>
      <c r="F29" s="208"/>
    </row>
    <row r="30" spans="1:6" ht="28.5" x14ac:dyDescent="0.25">
      <c r="A30" s="210" t="s">
        <v>54</v>
      </c>
      <c r="B30" s="21" t="s">
        <v>50</v>
      </c>
      <c r="C30" s="210">
        <v>1</v>
      </c>
      <c r="D30" s="29" t="s">
        <v>69</v>
      </c>
      <c r="E30" s="209">
        <v>2</v>
      </c>
      <c r="F30" s="209" t="s">
        <v>49</v>
      </c>
    </row>
    <row r="31" spans="1:6" ht="28.5" x14ac:dyDescent="0.25">
      <c r="A31" s="210"/>
      <c r="B31" s="21" t="s">
        <v>51</v>
      </c>
      <c r="C31" s="210"/>
      <c r="D31" s="29" t="s">
        <v>70</v>
      </c>
      <c r="E31" s="209"/>
      <c r="F31" s="209"/>
    </row>
    <row r="32" spans="1:6" ht="42.75" x14ac:dyDescent="0.25">
      <c r="A32" s="210"/>
      <c r="B32" s="21" t="s">
        <v>52</v>
      </c>
      <c r="C32" s="210"/>
      <c r="D32" s="29" t="s">
        <v>71</v>
      </c>
      <c r="E32" s="209"/>
      <c r="F32" s="209"/>
    </row>
    <row r="33" spans="1:6" ht="57" x14ac:dyDescent="0.25">
      <c r="A33" s="210"/>
      <c r="B33" s="21" t="s">
        <v>53</v>
      </c>
      <c r="C33" s="210"/>
      <c r="D33" s="22" t="s">
        <v>72</v>
      </c>
      <c r="E33" s="210">
        <v>1</v>
      </c>
      <c r="F33" s="210" t="s">
        <v>54</v>
      </c>
    </row>
    <row r="34" spans="1:6" x14ac:dyDescent="0.25">
      <c r="D34" s="22" t="s">
        <v>73</v>
      </c>
      <c r="E34" s="210"/>
      <c r="F34" s="210"/>
    </row>
    <row r="35" spans="1:6" x14ac:dyDescent="0.25">
      <c r="D35" s="23" t="s">
        <v>74</v>
      </c>
      <c r="E35" s="210"/>
      <c r="F35" s="210"/>
    </row>
    <row r="37" spans="1:6" ht="23.25" customHeight="1" x14ac:dyDescent="0.25"/>
  </sheetData>
  <mergeCells count="21"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  <mergeCell ref="C22:C25"/>
    <mergeCell ref="C26:C29"/>
    <mergeCell ref="C30:C33"/>
    <mergeCell ref="C14:C17"/>
    <mergeCell ref="F33:F3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10" zoomScale="60" zoomScaleNormal="50" workbookViewId="0">
      <selection activeCell="E6" sqref="E6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4" t="s">
        <v>121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</row>
    <row r="2" spans="1:20" s="34" customFormat="1" ht="15.75" x14ac:dyDescent="0.25">
      <c r="A2" s="216" t="s">
        <v>1</v>
      </c>
      <c r="B2" s="218" t="s">
        <v>0</v>
      </c>
      <c r="C2" s="218" t="s">
        <v>21</v>
      </c>
      <c r="D2" s="220" t="s">
        <v>13</v>
      </c>
      <c r="E2" s="222" t="s">
        <v>171</v>
      </c>
      <c r="F2" s="222"/>
      <c r="G2" s="222"/>
      <c r="H2" s="118"/>
      <c r="I2" s="224" t="s">
        <v>175</v>
      </c>
      <c r="J2" s="225"/>
      <c r="K2" s="225"/>
      <c r="L2" s="225"/>
      <c r="M2" s="225"/>
      <c r="N2" s="226"/>
      <c r="O2" s="118"/>
      <c r="P2" s="222" t="s">
        <v>120</v>
      </c>
      <c r="Q2" s="222"/>
      <c r="R2" s="222"/>
      <c r="S2" s="222"/>
    </row>
    <row r="3" spans="1:20" s="34" customFormat="1" ht="124.5" customHeight="1" x14ac:dyDescent="0.25">
      <c r="A3" s="217"/>
      <c r="B3" s="219"/>
      <c r="C3" s="219"/>
      <c r="D3" s="221"/>
      <c r="E3" s="116" t="s">
        <v>169</v>
      </c>
      <c r="F3" s="114" t="s">
        <v>93</v>
      </c>
      <c r="G3" s="119" t="s">
        <v>170</v>
      </c>
      <c r="H3" s="114" t="s">
        <v>93</v>
      </c>
      <c r="I3" s="114" t="s">
        <v>172</v>
      </c>
      <c r="J3" s="115"/>
      <c r="K3" s="114" t="s">
        <v>173</v>
      </c>
      <c r="L3" s="114" t="s">
        <v>93</v>
      </c>
      <c r="M3" s="114" t="s">
        <v>174</v>
      </c>
      <c r="N3" s="47" t="s">
        <v>93</v>
      </c>
      <c r="O3" s="47" t="s">
        <v>93</v>
      </c>
      <c r="P3" s="117" t="s">
        <v>116</v>
      </c>
      <c r="Q3" s="117" t="s">
        <v>117</v>
      </c>
      <c r="R3" s="117" t="s">
        <v>118</v>
      </c>
      <c r="S3" s="117" t="s">
        <v>123</v>
      </c>
    </row>
    <row r="4" spans="1:20" ht="116.25" customHeight="1" x14ac:dyDescent="0.25">
      <c r="A4" s="223">
        <v>1</v>
      </c>
      <c r="B4" s="215" t="str">
        <f>'Descripción del Riesgo'!C8</f>
        <v xml:space="preserve">Baja cobertura de asistencias técnicas agropecuarias </v>
      </c>
      <c r="C4" s="52" t="str">
        <f>'Descripción del Riesgo'!E8</f>
        <v>Insuficientes recursos presupuestales en la alcaldía</v>
      </c>
      <c r="D4" s="52" t="str">
        <f>'Diseño de Controles'!F4</f>
        <v>Realizar reuniones o mesas de trabajo con alclade y secretario de hacienda para definir asignación de recursos para planes, proyectos y actividades de asistencia técnica y desarrollo económico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165</v>
      </c>
      <c r="L4" s="84">
        <f>IF(K4="CONTINUA","15")+IF(K4="ALEATORIA","10")</f>
        <v>10</v>
      </c>
      <c r="M4" s="84" t="s">
        <v>168</v>
      </c>
      <c r="N4" s="84">
        <f>IF(M4="CON REGISTRO","15")+IF(K4="SIN REGISTRO","0")</f>
        <v>0</v>
      </c>
      <c r="O4" s="84" t="e">
        <f>IF(#REF!="COMPLETA","10")+IF(#REF!="INCOMPLETA","5")+ IF(#REF!="NO EXISTE","0")</f>
        <v>#REF!</v>
      </c>
      <c r="P4" s="84">
        <f>F4+H4+J4+L4+N4</f>
        <v>65</v>
      </c>
      <c r="Q4" s="120" t="str">
        <f>IF(P4="","",IF(P4&lt;=85,"DÉBIL",IF(P4&lt;=95,"MODERADO",IF(P4&lt;=100,"FUERTE","error"))))</f>
        <v>DÉBIL</v>
      </c>
      <c r="R4" s="153">
        <f>AVERAGE(P4:P6)</f>
        <v>65</v>
      </c>
      <c r="S4" s="227" t="str">
        <f>IF(R4=100,"FUERTE",IF(AND(R4&gt;=50,R4&lt;100),"MODERADO","DÉBIL"))</f>
        <v>MODERADO</v>
      </c>
      <c r="T4" s="89" t="s">
        <v>208</v>
      </c>
    </row>
    <row r="5" spans="1:20" ht="127.5" customHeight="1" x14ac:dyDescent="0.25">
      <c r="A5" s="223"/>
      <c r="B5" s="215"/>
      <c r="C5" s="52" t="str">
        <f>'Descripción del Riesgo'!E9</f>
        <v>Falta de priorización de los programas y proyectos productivos, agropecuarios y de asistencia e investigacion tecnica apra la asignación de recursos</v>
      </c>
      <c r="D5" s="52" t="str">
        <f>'Diseño de Controles'!F5</f>
        <v>Gestionar la priorización de planes, proyectos y programas de asistencia técnica y desarrollo económico</v>
      </c>
      <c r="E5" s="96" t="s">
        <v>3</v>
      </c>
      <c r="F5" s="100">
        <f t="shared" ref="F5:F10" si="0">IF(E5="PREVENTIVO","25")+IF(E5="DETECTIVO","15")+IF(E5="CORRECTIVO","10")</f>
        <v>25</v>
      </c>
      <c r="G5" s="100" t="s">
        <v>160</v>
      </c>
      <c r="H5" s="100" t="str">
        <f t="shared" ref="H5:H10" si="1">IF(G5="AUTOMÁTICA","30",IF(G5="MANUAL","15",""))</f>
        <v>15</v>
      </c>
      <c r="I5" s="100" t="s">
        <v>162</v>
      </c>
      <c r="J5" s="100">
        <f t="shared" ref="J5:J10" si="2">IF(I5="DOCUMENTADO","15")+IF(I5="SIN DOCUMENTAR","0")</f>
        <v>15</v>
      </c>
      <c r="K5" s="100" t="s">
        <v>165</v>
      </c>
      <c r="L5" s="100">
        <f t="shared" ref="L5:L10" si="3">IF(K5="CONTINUA","15")+IF(K5="ALEATORIA","10")</f>
        <v>10</v>
      </c>
      <c r="M5" s="100" t="s">
        <v>167</v>
      </c>
      <c r="N5" s="84"/>
      <c r="O5" s="84"/>
      <c r="P5" s="100">
        <f>F5+H5+J5+L5+N5</f>
        <v>65</v>
      </c>
      <c r="Q5" s="120" t="str">
        <f t="shared" ref="Q5:Q21" si="4">IF(P5="","",IF(P5&lt;=85,"DÉBIL",IF(P5&lt;=95,"MODERADO",IF(P5&lt;=100,"FUERTE","error"))))</f>
        <v>DÉBIL</v>
      </c>
      <c r="R5" s="153"/>
      <c r="S5" s="227"/>
    </row>
    <row r="6" spans="1:20" x14ac:dyDescent="0.25">
      <c r="A6" s="223"/>
      <c r="B6" s="215"/>
      <c r="C6" s="52">
        <f>'Descripción del Riesgo'!E10</f>
        <v>0</v>
      </c>
      <c r="D6" s="52">
        <f>'Diseño de Controles'!F6</f>
        <v>0</v>
      </c>
      <c r="E6" s="235"/>
      <c r="F6" s="131"/>
      <c r="G6" s="131"/>
      <c r="H6" s="131"/>
      <c r="I6" s="131"/>
      <c r="J6" s="131"/>
      <c r="K6" s="131"/>
      <c r="L6" s="131"/>
      <c r="M6" s="131"/>
      <c r="N6" s="84"/>
      <c r="O6" s="84"/>
      <c r="P6" s="131"/>
      <c r="Q6" s="120" t="str">
        <f t="shared" si="4"/>
        <v/>
      </c>
      <c r="R6" s="153"/>
      <c r="S6" s="227"/>
    </row>
    <row r="7" spans="1:20" ht="75" customHeight="1" x14ac:dyDescent="0.25">
      <c r="A7" s="223">
        <v>2</v>
      </c>
      <c r="B7" s="215" t="str">
        <f>'Descripción del Riesgo'!C11</f>
        <v>Bajos indicadores de gestión y control urbano sobre el Uso del suelo, y la asignación de Licencias de construcción</v>
      </c>
      <c r="C7" s="52" t="str">
        <f>'Descripción del Riesgo'!E11</f>
        <v>Insuficiente personal en el proceso para cumplir las responsabilidades y funciones asignadas</v>
      </c>
      <c r="D7" s="52" t="str">
        <f>'Diseño de Controles'!F7</f>
        <v>Gestionar la asignación de personal para apoyar las funciones del proceso o del área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165</v>
      </c>
      <c r="L7" s="100">
        <f t="shared" si="3"/>
        <v>10</v>
      </c>
      <c r="M7" s="100" t="s">
        <v>168</v>
      </c>
      <c r="N7" s="84">
        <f>IF(M7="CON REGISTRO","15")+IF(K7="SIN REGISTRO","0")</f>
        <v>0</v>
      </c>
      <c r="O7" s="84" t="e">
        <f>IF(#REF!="COMPLETA","10")+IF(#REF!="INCOMPLETA","5")+ IF(#REF!="NO EXISTE","0")</f>
        <v>#REF!</v>
      </c>
      <c r="P7" s="84">
        <f t="shared" ref="P7:P21" si="5">F7+H7+J7+L7+N7</f>
        <v>65</v>
      </c>
      <c r="Q7" s="120" t="str">
        <f t="shared" si="4"/>
        <v>DÉBIL</v>
      </c>
      <c r="R7" s="153">
        <f t="shared" ref="R7" si="6">AVERAGE(P7:P9)</f>
        <v>51.666666666666664</v>
      </c>
      <c r="S7" s="227" t="str">
        <f>IF(R7=100,"FUERTE",IF(AND(R7&gt;=50,R7&lt;100),"MODERADO","DÉBIL"))</f>
        <v>MODERADO</v>
      </c>
      <c r="T7" s="89" t="str">
        <f>S7</f>
        <v>MODERADO</v>
      </c>
    </row>
    <row r="8" spans="1:20" ht="57" x14ac:dyDescent="0.25">
      <c r="A8" s="223"/>
      <c r="B8" s="215"/>
      <c r="C8" s="52" t="str">
        <f>'Descripción del Riesgo'!E12</f>
        <v>Ausencia o insuficientes estrategias y operativos para mejorar el control urbano y el uso del suelo en el municipio</v>
      </c>
      <c r="D8" s="52" t="str">
        <f>'Diseño de Controles'!F8</f>
        <v>Diseñar estrategias y operativos para mejorar el control urbano y el uso del suelo en el municipio</v>
      </c>
      <c r="E8" s="96" t="s">
        <v>3</v>
      </c>
      <c r="F8" s="100"/>
      <c r="G8" s="100" t="s">
        <v>160</v>
      </c>
      <c r="H8" s="100" t="str">
        <f t="shared" si="1"/>
        <v>15</v>
      </c>
      <c r="I8" s="100" t="s">
        <v>162</v>
      </c>
      <c r="J8" s="100">
        <f t="shared" si="2"/>
        <v>15</v>
      </c>
      <c r="K8" s="100" t="s">
        <v>164</v>
      </c>
      <c r="L8" s="100">
        <f t="shared" si="3"/>
        <v>15</v>
      </c>
      <c r="M8" s="100" t="s">
        <v>167</v>
      </c>
      <c r="N8" s="84"/>
      <c r="O8" s="84"/>
      <c r="P8" s="131">
        <f t="shared" si="5"/>
        <v>45</v>
      </c>
      <c r="Q8" s="120" t="str">
        <f t="shared" si="4"/>
        <v>DÉBIL</v>
      </c>
      <c r="R8" s="153"/>
      <c r="S8" s="227"/>
    </row>
    <row r="9" spans="1:20" ht="57" x14ac:dyDescent="0.25">
      <c r="A9" s="223"/>
      <c r="B9" s="215"/>
      <c r="C9" s="52" t="str">
        <f>'Descripción del Riesgo'!E13</f>
        <v>Ausencia de, o procedimientos insuficientes para el trámite y entrega de licencias de construcción</v>
      </c>
      <c r="D9" s="52" t="str">
        <f>'Diseño de Controles'!F9</f>
        <v>Establecer un procedimiento o lineamientos claros para la concesión de licencias de construcción</v>
      </c>
      <c r="E9" s="96" t="s">
        <v>3</v>
      </c>
      <c r="F9" s="133"/>
      <c r="G9" s="133" t="s">
        <v>160</v>
      </c>
      <c r="H9" s="133" t="str">
        <f t="shared" ref="H9" si="7">IF(G9="AUTOMÁTICA","30",IF(G9="MANUAL","15",""))</f>
        <v>15</v>
      </c>
      <c r="I9" s="133" t="s">
        <v>162</v>
      </c>
      <c r="J9" s="133">
        <f t="shared" ref="J9" si="8">IF(I9="DOCUMENTADO","15")+IF(I9="SIN DOCUMENTAR","0")</f>
        <v>15</v>
      </c>
      <c r="K9" s="133" t="s">
        <v>164</v>
      </c>
      <c r="L9" s="133">
        <f t="shared" ref="L9" si="9">IF(K9="CONTINUA","15")+IF(K9="ALEATORIA","10")</f>
        <v>15</v>
      </c>
      <c r="M9" s="133" t="s">
        <v>167</v>
      </c>
      <c r="N9" s="84"/>
      <c r="O9" s="84"/>
      <c r="P9" s="135">
        <f t="shared" si="5"/>
        <v>45</v>
      </c>
      <c r="Q9" s="120" t="str">
        <f t="shared" si="4"/>
        <v>DÉBIL</v>
      </c>
      <c r="R9" s="153"/>
      <c r="S9" s="227"/>
    </row>
    <row r="10" spans="1:20" ht="82.5" customHeight="1" x14ac:dyDescent="0.25">
      <c r="A10" s="223">
        <v>3</v>
      </c>
      <c r="B10" s="215" t="str">
        <f>'Descripción del Riesgo'!C14</f>
        <v>Incumplimiento de metas y objetivos del proceso</v>
      </c>
      <c r="C10" s="52" t="str">
        <f>'Descripción del Riesgo'!E14</f>
        <v>Inadecuada asignación de recursos</v>
      </c>
      <c r="D10" s="52" t="str">
        <f>'Diseño de Controles'!F10</f>
        <v>Gestionar ante la Secretaría de hacienda, de Planeación y ante el alcalde, la asignación presupuestal de recursos para proyectos, planes y programas contemplados en el plan de acción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165</v>
      </c>
      <c r="L10" s="100">
        <f t="shared" si="3"/>
        <v>10</v>
      </c>
      <c r="M10" s="100" t="s">
        <v>168</v>
      </c>
      <c r="N10" s="84">
        <f>IF(M10="CON REGISTRO","15")+IF(K10="SIN REGISTRO","0")</f>
        <v>0</v>
      </c>
      <c r="O10" s="84" t="e">
        <f>IF(#REF!="COMPLETA","10")+IF(#REF!="INCOMPLETA","5")+ IF(#REF!="NO EXISTE","0")</f>
        <v>#REF!</v>
      </c>
      <c r="P10" s="84">
        <f t="shared" si="5"/>
        <v>65</v>
      </c>
      <c r="Q10" s="120" t="str">
        <f t="shared" si="4"/>
        <v>DÉBIL</v>
      </c>
      <c r="R10" s="153">
        <f t="shared" ref="R10" si="10">AVERAGE(P10:P12)</f>
        <v>65</v>
      </c>
      <c r="S10" s="227" t="str">
        <f>IF(R10=100,"FUERTE",IF(AND(R10&gt;=50,R10&lt;100),"MODERADO","DÉBIL"))</f>
        <v>MODERADO</v>
      </c>
      <c r="T10" s="89" t="str">
        <f t="shared" ref="T10" si="11">S10</f>
        <v>MODERADO</v>
      </c>
    </row>
    <row r="11" spans="1:20" ht="99.75" x14ac:dyDescent="0.25">
      <c r="A11" s="223"/>
      <c r="B11" s="215"/>
      <c r="C11" s="52" t="str">
        <f>'Descripción del Riesgo'!E15</f>
        <v>Desmotivacion  de los funcionarios en la ejecución de actividades por la carencia de recursos y de apoyo</v>
      </c>
      <c r="D11" s="52" t="str">
        <f>'Diseño de Controles'!F11</f>
        <v>Gestionar ante la Secretaría de hacienda, de Planeación y ante el alcalde, la asignación de recursos económios y humanos para los proyectos, planes y programas de desarrollo económico y asistencia técnica</v>
      </c>
      <c r="E11" s="96" t="s">
        <v>3</v>
      </c>
      <c r="F11" s="133">
        <f t="shared" ref="F11:F14" si="12">IF(E11="PREVENTIVO","25")+IF(E11="DETECTIVO","15")+IF(E11="CORRECTIVO","10")</f>
        <v>25</v>
      </c>
      <c r="G11" s="133" t="s">
        <v>160</v>
      </c>
      <c r="H11" s="133" t="str">
        <f t="shared" ref="H11:H14" si="13">IF(G11="AUTOMÁTICA","30",IF(G11="MANUAL","15",""))</f>
        <v>15</v>
      </c>
      <c r="I11" s="133" t="s">
        <v>162</v>
      </c>
      <c r="J11" s="133">
        <f t="shared" ref="J11:J14" si="14">IF(I11="DOCUMENTADO","15")+IF(I11="SIN DOCUMENTAR","0")</f>
        <v>15</v>
      </c>
      <c r="K11" s="133" t="s">
        <v>165</v>
      </c>
      <c r="L11" s="133">
        <f t="shared" ref="L11:L14" si="15">IF(K11="CONTINUA","15")+IF(K11="ALEATORIA","10")</f>
        <v>10</v>
      </c>
      <c r="M11" s="133" t="s">
        <v>168</v>
      </c>
      <c r="N11" s="84"/>
      <c r="O11" s="84"/>
      <c r="P11" s="131">
        <f t="shared" si="5"/>
        <v>65</v>
      </c>
      <c r="Q11" s="120" t="str">
        <f t="shared" si="4"/>
        <v>DÉBIL</v>
      </c>
      <c r="R11" s="153"/>
      <c r="S11" s="227"/>
    </row>
    <row r="12" spans="1:20" x14ac:dyDescent="0.25">
      <c r="A12" s="223"/>
      <c r="B12" s="215"/>
      <c r="C12" s="52">
        <f>'Descripción del Riesgo'!E16</f>
        <v>0</v>
      </c>
      <c r="D12" s="52">
        <f>'Diseño de Controles'!F12</f>
        <v>0</v>
      </c>
      <c r="E12" s="235"/>
      <c r="F12" s="133"/>
      <c r="G12" s="133"/>
      <c r="H12" s="133"/>
      <c r="I12" s="133"/>
      <c r="J12" s="133"/>
      <c r="K12" s="133"/>
      <c r="L12" s="133"/>
      <c r="M12" s="133"/>
      <c r="N12" s="84"/>
      <c r="O12" s="84"/>
      <c r="P12" s="133"/>
      <c r="Q12" s="120" t="str">
        <f t="shared" si="4"/>
        <v/>
      </c>
      <c r="R12" s="153"/>
      <c r="S12" s="227"/>
    </row>
    <row r="13" spans="1:20" ht="80.25" customHeight="1" x14ac:dyDescent="0.25">
      <c r="A13" s="223">
        <v>4</v>
      </c>
      <c r="B13" s="215" t="str">
        <f>'Descripción del Riesgo'!C17</f>
        <v>Falta de equipos de computo y de herramientas informáticas para desarrollar las labores del proceso</v>
      </c>
      <c r="C13" s="52" t="str">
        <f>'Descripción del Riesgo'!E17</f>
        <v>Insuficientes recursos económicos en la alcaldía</v>
      </c>
      <c r="D13" s="52" t="str">
        <f>'Diseño de Controles'!F13</f>
        <v>Gestionar la consecución de recursos para financiar  proyectos y programas de la UMATA y de la Secretraría de planeción y apoyo social</v>
      </c>
      <c r="E13" s="96" t="s">
        <v>3</v>
      </c>
      <c r="F13" s="133">
        <f t="shared" si="12"/>
        <v>25</v>
      </c>
      <c r="G13" s="133" t="s">
        <v>160</v>
      </c>
      <c r="H13" s="133" t="str">
        <f t="shared" si="13"/>
        <v>15</v>
      </c>
      <c r="I13" s="133" t="s">
        <v>162</v>
      </c>
      <c r="J13" s="133">
        <f t="shared" si="14"/>
        <v>15</v>
      </c>
      <c r="K13" s="133" t="s">
        <v>165</v>
      </c>
      <c r="L13" s="133">
        <f t="shared" si="15"/>
        <v>10</v>
      </c>
      <c r="M13" s="133" t="s">
        <v>168</v>
      </c>
      <c r="N13" s="84">
        <f t="shared" ref="N13:N21" si="16">IF(M13="CON REGISTRO","15")+IF(K13="SIN REGISTRO","0")</f>
        <v>0</v>
      </c>
      <c r="O13" s="84" t="e">
        <f>IF(#REF!="COMPLETA","10")+IF(#REF!="INCOMPLETA","5")+ IF(#REF!="NO EXISTE","0")</f>
        <v>#REF!</v>
      </c>
      <c r="P13" s="97">
        <f t="shared" si="5"/>
        <v>65</v>
      </c>
      <c r="Q13" s="120" t="str">
        <f t="shared" si="4"/>
        <v>DÉBIL</v>
      </c>
      <c r="R13" s="153">
        <f t="shared" ref="R13" si="17">AVERAGE(P13:P15)</f>
        <v>72.5</v>
      </c>
      <c r="S13" s="227" t="str">
        <f>IF(R13=100,"FUERTE",IF(AND(R13&gt;=50,R13&lt;100),"MODERADO","DÉBIL"))</f>
        <v>MODERADO</v>
      </c>
      <c r="T13" s="89" t="str">
        <f t="shared" ref="T13" si="18">S13</f>
        <v>MODERADO</v>
      </c>
    </row>
    <row r="14" spans="1:20" ht="99.75" x14ac:dyDescent="0.25">
      <c r="A14" s="223"/>
      <c r="B14" s="215"/>
      <c r="C14" s="52" t="str">
        <f>'Descripción del Riesgo'!E18</f>
        <v xml:space="preserve">No priorizan adecuadamente las nececidades en materia de sistemas y equipos de cómputo </v>
      </c>
      <c r="D14" s="52" t="str">
        <f>'Diseño de Controles'!F14</f>
        <v>Comunicar al responsable de Recursos físicos sobre el deber de cumplir la programación de adquisión de equipos y elementos de cómputo para suplir las necesidades de desarrollo económico</v>
      </c>
      <c r="E14" s="96" t="s">
        <v>3</v>
      </c>
      <c r="F14" s="133">
        <f t="shared" si="12"/>
        <v>25</v>
      </c>
      <c r="G14" s="133" t="s">
        <v>160</v>
      </c>
      <c r="H14" s="133" t="str">
        <f t="shared" si="13"/>
        <v>15</v>
      </c>
      <c r="I14" s="133" t="s">
        <v>162</v>
      </c>
      <c r="J14" s="133">
        <f t="shared" si="14"/>
        <v>15</v>
      </c>
      <c r="K14" s="133" t="s">
        <v>165</v>
      </c>
      <c r="L14" s="133">
        <f t="shared" si="15"/>
        <v>10</v>
      </c>
      <c r="M14" s="133" t="s">
        <v>167</v>
      </c>
      <c r="N14" s="84">
        <f t="shared" si="16"/>
        <v>15</v>
      </c>
      <c r="O14" s="84" t="e">
        <f>IF(#REF!="COMPLETA","10")+IF(#REF!="INCOMPLETA","5")+ IF(#REF!="NO EXISTE","0")</f>
        <v>#REF!</v>
      </c>
      <c r="P14" s="97">
        <f t="shared" si="5"/>
        <v>80</v>
      </c>
      <c r="Q14" s="120" t="str">
        <f t="shared" si="4"/>
        <v>DÉBIL</v>
      </c>
      <c r="R14" s="153"/>
      <c r="S14" s="227"/>
    </row>
    <row r="15" spans="1:20" x14ac:dyDescent="0.25">
      <c r="A15" s="223"/>
      <c r="B15" s="215"/>
      <c r="C15" s="52">
        <f>'Descripción del Riesgo'!E19</f>
        <v>0</v>
      </c>
      <c r="D15" s="52">
        <f>'Diseño de Controles'!F15</f>
        <v>0</v>
      </c>
      <c r="E15" s="235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19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20" t="str">
        <f t="shared" si="4"/>
        <v/>
      </c>
      <c r="R15" s="153"/>
      <c r="S15" s="227"/>
    </row>
    <row r="16" spans="1:20" ht="36" customHeight="1" x14ac:dyDescent="0.25">
      <c r="A16" s="223">
        <v>5</v>
      </c>
      <c r="B16" s="215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35"/>
      <c r="F16" s="84">
        <f t="shared" ref="F16:F21" si="20">IF(E16="PREVENTIVO","25")+IF(E16="DETECTIVO","15")+IF(E16="CORRECTIVO","10")</f>
        <v>0</v>
      </c>
      <c r="G16" s="84"/>
      <c r="H16" s="84" t="str">
        <f t="shared" ref="H16:H21" si="21">IF(G16="AUTOMÁTICA","30",IF(G16="MANUAL","15",""))</f>
        <v/>
      </c>
      <c r="I16" s="84"/>
      <c r="J16" s="84">
        <f t="shared" ref="J16:J21" si="22">IF(I16="DOCUMENTADO","15")+IF(I16="SIN DOCUMENTAR","0")</f>
        <v>0</v>
      </c>
      <c r="K16" s="84"/>
      <c r="L16" s="84">
        <f t="shared" ref="L16:L21" si="23">IF(K16="CONTINUA","15")+IF(K16="ALEATORIA","10")</f>
        <v>0</v>
      </c>
      <c r="M16" s="84"/>
      <c r="N16" s="84">
        <f t="shared" si="16"/>
        <v>0</v>
      </c>
      <c r="O16" s="84" t="e">
        <f>IF(#REF!="COMPLETA","10")+IF(#REF!="INCOMPLETA","5")+ IF(#REF!="NO EXISTE","0")</f>
        <v>#REF!</v>
      </c>
      <c r="P16" s="97"/>
      <c r="Q16" s="120" t="str">
        <f t="shared" si="4"/>
        <v/>
      </c>
      <c r="R16" s="153" t="e">
        <f t="shared" ref="R16" si="24">AVERAGE(P16:P18)</f>
        <v>#DIV/0!</v>
      </c>
      <c r="S16" s="227" t="e">
        <f>IF(R16=100,"FUERTE",IF(AND(R16&gt;=50,R16&lt;100),"MODERADO","DÉBIL"))</f>
        <v>#DIV/0!</v>
      </c>
      <c r="T16" s="89" t="e">
        <f t="shared" ref="T16" si="25">S16</f>
        <v>#DIV/0!</v>
      </c>
    </row>
    <row r="17" spans="1:20" ht="39" customHeight="1" x14ac:dyDescent="0.25">
      <c r="A17" s="223"/>
      <c r="B17" s="215"/>
      <c r="C17" s="52">
        <f>'Descripción del Riesgo'!E21</f>
        <v>0</v>
      </c>
      <c r="D17" s="52">
        <f>'Diseño de Controles'!F17</f>
        <v>0</v>
      </c>
      <c r="E17" s="235"/>
      <c r="F17" s="84">
        <f t="shared" si="20"/>
        <v>0</v>
      </c>
      <c r="G17" s="84"/>
      <c r="H17" s="84" t="str">
        <f t="shared" si="21"/>
        <v/>
      </c>
      <c r="I17" s="84"/>
      <c r="J17" s="84">
        <f t="shared" si="22"/>
        <v>0</v>
      </c>
      <c r="K17" s="84"/>
      <c r="L17" s="84">
        <f t="shared" si="23"/>
        <v>0</v>
      </c>
      <c r="M17" s="84"/>
      <c r="N17" s="84">
        <f t="shared" si="16"/>
        <v>0</v>
      </c>
      <c r="O17" s="84" t="e">
        <f>IF(#REF!="COMPLETA","10")+IF(#REF!="INCOMPLETA","5")+ IF(#REF!="NO EXISTE","0")</f>
        <v>#REF!</v>
      </c>
      <c r="P17" s="97"/>
      <c r="Q17" s="120" t="str">
        <f t="shared" si="4"/>
        <v/>
      </c>
      <c r="R17" s="153"/>
      <c r="S17" s="227"/>
    </row>
    <row r="18" spans="1:20" x14ac:dyDescent="0.25">
      <c r="A18" s="223"/>
      <c r="B18" s="215"/>
      <c r="C18" s="52">
        <f>'Descripción del Riesgo'!E22</f>
        <v>0</v>
      </c>
      <c r="D18" s="52">
        <f>'Diseño de Controles'!F18</f>
        <v>0</v>
      </c>
      <c r="E18" s="235"/>
      <c r="F18" s="84">
        <f t="shared" si="20"/>
        <v>0</v>
      </c>
      <c r="G18" s="84"/>
      <c r="H18" s="84" t="str">
        <f t="shared" si="21"/>
        <v/>
      </c>
      <c r="I18" s="84"/>
      <c r="J18" s="84">
        <f t="shared" si="22"/>
        <v>0</v>
      </c>
      <c r="K18" s="84"/>
      <c r="L18" s="84">
        <f t="shared" si="23"/>
        <v>0</v>
      </c>
      <c r="M18" s="84"/>
      <c r="N18" s="84">
        <f t="shared" si="16"/>
        <v>0</v>
      </c>
      <c r="O18" s="84" t="e">
        <f>IF(#REF!="COMPLETA","10")+IF(#REF!="INCOMPLETA","5")+ IF(#REF!="NO EXISTE","0")</f>
        <v>#REF!</v>
      </c>
      <c r="P18" s="97"/>
      <c r="Q18" s="120" t="str">
        <f t="shared" si="4"/>
        <v/>
      </c>
      <c r="R18" s="153"/>
      <c r="S18" s="227"/>
    </row>
    <row r="19" spans="1:20" ht="34.5" customHeight="1" x14ac:dyDescent="0.25">
      <c r="A19" s="223">
        <v>6</v>
      </c>
      <c r="B19" s="215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35"/>
      <c r="F19" s="84">
        <f t="shared" si="20"/>
        <v>0</v>
      </c>
      <c r="G19" s="84"/>
      <c r="H19" s="84" t="str">
        <f t="shared" si="21"/>
        <v/>
      </c>
      <c r="I19" s="84"/>
      <c r="J19" s="84">
        <f t="shared" si="22"/>
        <v>0</v>
      </c>
      <c r="K19" s="84"/>
      <c r="L19" s="84">
        <f t="shared" si="23"/>
        <v>0</v>
      </c>
      <c r="M19" s="84"/>
      <c r="N19" s="84">
        <f t="shared" si="16"/>
        <v>0</v>
      </c>
      <c r="O19" s="84" t="e">
        <f>IF(#REF!="COMPLETA","10")+IF(#REF!="INCOMPLETA","5")+ IF(#REF!="NO EXISTE","0")</f>
        <v>#REF!</v>
      </c>
      <c r="P19" s="97"/>
      <c r="Q19" s="120" t="str">
        <f t="shared" si="4"/>
        <v/>
      </c>
      <c r="R19" s="153" t="e">
        <f t="shared" ref="R19" si="26">AVERAGE(P19:P21)</f>
        <v>#DIV/0!</v>
      </c>
      <c r="S19" s="227" t="e">
        <f>IF(R19=100,"FUERTE",IF(AND(R19&gt;=50,R19&lt;100),"MODERADO","DÉBIL"))</f>
        <v>#DIV/0!</v>
      </c>
      <c r="T19" s="89" t="e">
        <f t="shared" ref="T19" si="27">S19</f>
        <v>#DIV/0!</v>
      </c>
    </row>
    <row r="20" spans="1:20" ht="44.25" customHeight="1" x14ac:dyDescent="0.25">
      <c r="A20" s="223"/>
      <c r="B20" s="215"/>
      <c r="C20" s="52">
        <f>'Descripción del Riesgo'!E24</f>
        <v>0</v>
      </c>
      <c r="D20" s="52">
        <f>'Diseño de Controles'!F20</f>
        <v>0</v>
      </c>
      <c r="E20" s="235"/>
      <c r="F20" s="84">
        <f t="shared" si="20"/>
        <v>0</v>
      </c>
      <c r="G20" s="84"/>
      <c r="H20" s="84" t="str">
        <f t="shared" si="21"/>
        <v/>
      </c>
      <c r="I20" s="84"/>
      <c r="J20" s="84">
        <f t="shared" si="22"/>
        <v>0</v>
      </c>
      <c r="K20" s="84"/>
      <c r="L20" s="84">
        <f t="shared" si="23"/>
        <v>0</v>
      </c>
      <c r="M20" s="84"/>
      <c r="N20" s="84">
        <f t="shared" si="16"/>
        <v>0</v>
      </c>
      <c r="O20" s="84" t="e">
        <f>IF(#REF!="COMPLETA","10")+IF(#REF!="INCOMPLETA","5")+ IF(#REF!="NO EXISTE","0")</f>
        <v>#REF!</v>
      </c>
      <c r="P20" s="97"/>
      <c r="Q20" s="120" t="str">
        <f t="shared" si="4"/>
        <v/>
      </c>
      <c r="R20" s="153"/>
      <c r="S20" s="227"/>
    </row>
    <row r="21" spans="1:20" x14ac:dyDescent="0.25">
      <c r="A21" s="223"/>
      <c r="B21" s="215"/>
      <c r="C21" s="52">
        <f>'Descripción del Riesgo'!E25</f>
        <v>0</v>
      </c>
      <c r="D21" s="52">
        <f>'Diseño de Controles'!F21</f>
        <v>0</v>
      </c>
      <c r="E21" s="235"/>
      <c r="F21" s="84">
        <f t="shared" si="20"/>
        <v>0</v>
      </c>
      <c r="G21" s="84"/>
      <c r="H21" s="84" t="str">
        <f t="shared" si="21"/>
        <v/>
      </c>
      <c r="I21" s="84"/>
      <c r="J21" s="84">
        <f t="shared" si="22"/>
        <v>0</v>
      </c>
      <c r="K21" s="84"/>
      <c r="L21" s="84">
        <f t="shared" si="23"/>
        <v>0</v>
      </c>
      <c r="M21" s="84"/>
      <c r="N21" s="84">
        <f t="shared" si="16"/>
        <v>0</v>
      </c>
      <c r="O21" s="84" t="e">
        <f>IF(#REF!="COMPLETA","10")+IF(#REF!="INCOMPLETA","5")+ IF(#REF!="NO EXISTE","0")</f>
        <v>#REF!</v>
      </c>
      <c r="P21" s="97"/>
      <c r="Q21" s="120" t="str">
        <f t="shared" si="4"/>
        <v/>
      </c>
      <c r="R21" s="153"/>
      <c r="S21" s="227"/>
    </row>
  </sheetData>
  <sheetProtection algorithmName="SHA-512" hashValue="cf5xjALX/Y2asab7EVxXDEezYr7eNol/yqiQabUtb2PUpC37P1pXSbLvnVvRrhvu33G1YFNL824DXVpdZeDZDA==" saltValue="RZaymV0hV61gjvAWc0ECsw==" spinCount="100000" sheet="1" objects="1" scenarios="1"/>
  <mergeCells count="32"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4DC03F4-3FB2-4D58-A570-8B046CEBA8CE}"/>
</file>

<file path=customXml/itemProps2.xml><?xml version="1.0" encoding="utf-8"?>
<ds:datastoreItem xmlns:ds="http://schemas.openxmlformats.org/officeDocument/2006/customXml" ds:itemID="{4E4BCC92-B6E6-4BCC-AF40-DE5AD24B2C5D}"/>
</file>

<file path=customXml/itemProps3.xml><?xml version="1.0" encoding="utf-8"?>
<ds:datastoreItem xmlns:ds="http://schemas.openxmlformats.org/officeDocument/2006/customXml" ds:itemID="{382F9E73-57C4-487F-9DC5-CC470502F4C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2023-04-12T03:16:23Z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