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EAA7DF83-C663-4214-AB6A-4483F6993401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33" l="1"/>
  <c r="H13" i="33"/>
  <c r="J13" i="33"/>
  <c r="L13" i="33"/>
  <c r="F14" i="33"/>
  <c r="H14" i="33"/>
  <c r="J14" i="33"/>
  <c r="L14" i="33"/>
  <c r="F6" i="33"/>
  <c r="H6" i="33"/>
  <c r="J6" i="33"/>
  <c r="L6" i="33"/>
  <c r="P6" i="33" s="1"/>
  <c r="F8" i="33"/>
  <c r="H8" i="33"/>
  <c r="J8" i="33"/>
  <c r="L8" i="33"/>
  <c r="P8" i="33" s="1"/>
  <c r="F11" i="33"/>
  <c r="H11" i="33"/>
  <c r="J11" i="33"/>
  <c r="L11" i="33"/>
  <c r="P11" i="33" s="1"/>
  <c r="B16" i="32"/>
  <c r="B19" i="32"/>
  <c r="C5" i="32"/>
  <c r="C6" i="32"/>
  <c r="C7" i="32"/>
  <c r="C8" i="32"/>
  <c r="C9" i="32"/>
  <c r="C10" i="32"/>
  <c r="C11" i="32"/>
  <c r="C12" i="32"/>
  <c r="C13" i="32"/>
  <c r="C14" i="32"/>
  <c r="C15" i="32"/>
  <c r="C4" i="32"/>
  <c r="B7" i="32"/>
  <c r="B10" i="32"/>
  <c r="B13" i="32"/>
  <c r="B4" i="32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P14" i="33" l="1"/>
  <c r="P13" i="33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Q14" i="33"/>
  <c r="Q21" i="33"/>
  <c r="Q18" i="33"/>
  <c r="Q13" i="33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4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</calcChain>
</file>

<file path=xl/sharedStrings.xml><?xml version="1.0" encoding="utf-8"?>
<sst xmlns="http://schemas.openxmlformats.org/spreadsheetml/2006/main" count="433" uniqueCount="249">
  <si>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</si>
  <si>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</si>
  <si>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</si>
  <si>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</si>
  <si>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</si>
  <si>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</si>
  <si>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</si>
  <si>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</si>
  <si>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</si>
  <si>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</si>
  <si>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</si>
  <si>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</si>
  <si>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</si>
  <si>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</si>
  <si>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</si>
  <si>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</si>
  <si>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</si>
  <si>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</si>
  <si>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</si>
  <si>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</si>
  <si>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</si>
  <si>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</si>
  <si>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</si>
  <si>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</si>
  <si>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</si>
  <si>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</si>
  <si>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</si>
  <si>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</si>
  <si>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</si>
  <si>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</si>
  <si>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</si>
  <si>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</si>
  <si>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</si>
  <si>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</si>
  <si>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</si>
  <si>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</si>
  <si>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</si>
  <si>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</si>
  <si>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</si>
  <si>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</si>
  <si>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</si>
  <si>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</si>
  <si>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</si>
  <si>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</si>
  <si>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</si>
  <si>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</si>
  <si>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</si>
  <si>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</si>
  <si>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</si>
  <si>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</si>
  <si>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</si>
  <si>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</si>
  <si>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</si>
  <si>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</si>
  <si>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</si>
  <si>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</si>
  <si>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</si>
  <si>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</si>
  <si>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</si>
  <si>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</si>
  <si>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</si>
  <si>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</si>
  <si>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</si>
  <si>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</si>
  <si>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</si>
  <si>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</si>
  <si>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</si>
  <si>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</si>
  <si>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</si>
  <si>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</si>
  <si>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</si>
  <si>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</si>
  <si>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</si>
  <si>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</si>
  <si>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</si>
  <si>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</si>
  <si>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</si>
  <si>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</si>
  <si>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</si>
  <si>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</si>
  <si>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</si>
  <si>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</si>
  <si>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</si>
  <si>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</si>
  <si>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</si>
  <si>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</si>
  <si>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</si>
  <si>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</si>
  <si>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</si>
  <si>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</si>
  <si>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</si>
  <si>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</si>
  <si>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</si>
  <si>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</si>
  <si>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</si>
  <si>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</si>
  <si>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</si>
  <si>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</si>
  <si>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</si>
  <si>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</si>
  <si>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</si>
  <si>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</si>
  <si>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</si>
  <si>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</si>
  <si>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</si>
  <si>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</si>
  <si>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</si>
  <si>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</si>
  <si>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</si>
  <si>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</si>
  <si>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</si>
  <si>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</si>
  <si>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</si>
  <si>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</si>
  <si>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</si>
  <si>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</si>
  <si>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</si>
  <si>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</si>
  <si>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</si>
  <si>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</si>
  <si>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</si>
  <si>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</si>
  <si>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</si>
  <si>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</si>
  <si>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</si>
  <si>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</si>
  <si>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</si>
  <si>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</si>
  <si>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</si>
  <si>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</si>
  <si>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</si>
  <si>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</si>
  <si>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</si>
  <si>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</si>
  <si>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</si>
  <si>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</si>
  <si>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</si>
  <si>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</si>
  <si>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</si>
  <si>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</si>
  <si>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</si>
  <si>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</si>
  <si>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</si>
  <si>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</si>
  <si>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</si>
  <si>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</si>
  <si>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</si>
  <si>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</si>
  <si>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</si>
  <si>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</si>
  <si>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</si>
  <si>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</si>
  <si>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</si>
  <si>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</si>
  <si>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</si>
  <si>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</si>
  <si>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</si>
  <si>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</si>
  <si>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</si>
  <si>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</si>
  <si>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</si>
  <si>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</si>
  <si>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</si>
  <si>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</si>
  <si>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</si>
  <si>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</si>
  <si>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</si>
  <si>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</si>
  <si>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</si>
  <si>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</si>
  <si>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</si>
  <si>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</si>
  <si>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</si>
  <si>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</si>
  <si>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</si>
  <si>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</si>
  <si>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</si>
  <si>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</si>
  <si>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</si>
  <si>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</si>
  <si>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</si>
  <si>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</si>
  <si>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</si>
  <si>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</si>
  <si>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</si>
  <si>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</si>
  <si>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</si>
  <si>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</si>
  <si>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</si>
  <si>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</si>
  <si>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</si>
  <si>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</si>
  <si>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</si>
  <si>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</si>
  <si>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</si>
  <si>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</si>
  <si>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</si>
  <si>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</si>
  <si>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</si>
  <si>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</si>
  <si>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</si>
  <si>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</si>
  <si>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</si>
  <si>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</si>
  <si>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</si>
  <si>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</si>
  <si>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</si>
  <si>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</si>
  <si>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</si>
  <si>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</si>
  <si>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</si>
  <si>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</si>
  <si>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</si>
  <si>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PLANEACIÓN ESTRATÉGICA</t>
  </si>
  <si>
    <t>Abril de 2023</t>
  </si>
  <si>
    <t xml:space="preserve">Bajo nivel de cumplimiento en las metas y objetivos institucionales establecidos en los planes y programas del proceso </t>
  </si>
  <si>
    <t xml:space="preserve">Deficiencia en la entrega veraz y oportuna de la información relacionada con el reporte de casos epidemologicos, enviada por los prestadores de servicios de salud- </t>
  </si>
  <si>
    <t xml:space="preserve">Deficiente cobertura en el Plan de capacitación continua dirigida a funcionarios y contratistas sobre temáticas relacionadas con el proceso </t>
  </si>
  <si>
    <t xml:space="preserve">Entrega inoportuna de informes y reportes a los entes de control y de seguimiento </t>
  </si>
  <si>
    <t>Deficientes lineamientos establecidos por la entidad, para definir las actividades de seguimiento y control en la ejecución de los planes y programas de Salud</t>
  </si>
  <si>
    <t xml:space="preserve">Deficiente conocimiento del personal que ingresa al proceso sobre los objetivos y metas institucionales. </t>
  </si>
  <si>
    <t>Falta de compromiso del personal interno de los prestadores de servicios de salud.</t>
  </si>
  <si>
    <t xml:space="preserve">Falta de conocimiento por parte del personal de los prestadores de servicio de salud sobre la responsabilidad de reportar de forma veraz y oportuna la información de casos epidemiologicos para la vigilancia de los eventos de interes en salud pública ocurridos en el municipio.  </t>
  </si>
  <si>
    <t>Insuficiente asignación de recursos económicos para la capacitación del personal del proceso.</t>
  </si>
  <si>
    <t xml:space="preserve">Ausencia de Lineamientos que establezca responsabilidades, frecuencia,  Actividades, entre otros. </t>
  </si>
  <si>
    <t xml:space="preserve">Deficiente seguimiento a la entrega de informes y herramientas de control obligatorios. </t>
  </si>
  <si>
    <t xml:space="preserve">Bajo interes del personal del proceso para hacer seguimiento y monitoreo continuo de las actividades programadas. </t>
  </si>
  <si>
    <t>Metodología ineficaz utilizada para idetificar las necesidades de capacitación del personal.</t>
  </si>
  <si>
    <t>1- Baja productividad laboral
2- Desconocimiento de lineamientos, normatividad y metodologías de trabajo.
3- Incumplimiento de metas y objetivos del proceso e institucionales. 
4- Perdida de competencias técnicas del personal.
5- Desactualización de procedimientos y metodologías de trabajo.
6- Clima laboral desfavorable.                                                      7- Desconfianza ciudadana</t>
  </si>
  <si>
    <t>Secretario de Salud</t>
  </si>
  <si>
    <t xml:space="preserve">Crear e implementar espacios y estrategias de retroalimentación continua con los prestadores de servicio de salud, sobre la responsabilidad del envio oportuno y veraz de los casos epidemiológicos ocurridos en el Municipio. </t>
  </si>
  <si>
    <t>Permanente</t>
  </si>
  <si>
    <t xml:space="preserve">Implementar una metodología  para la detección, planificación, ejecución y evaluación de  capacitaciones requeridas por el personal del proceso para el desarrollo y cumplimiento de sus actividades.  </t>
  </si>
  <si>
    <t xml:space="preserve">Secretario de Salud </t>
  </si>
  <si>
    <t>Gestionar ante la Alcaldia Municipal los recursos requeridos para el cumplimiento de un Programa de Capacitación continua.</t>
  </si>
  <si>
    <t xml:space="preserve">Secretario de Salud
Líder de Talento Humano </t>
  </si>
  <si>
    <t xml:space="preserve">Elaborar una relación de informes reglamentarios que debe presentar el proceso, identificando períodos, frecuencia  contenido y ente de control o de vigilancia. </t>
  </si>
  <si>
    <t xml:space="preserve">Establecer una estrategía de alertas sobre la entrega y publicación oportuna  de informes y de reportes períodicos a entes de control y de vigilancia. </t>
  </si>
  <si>
    <t xml:space="preserve">Sensibilizar y motivar al personal del proceso sobre la importancia de monitorear y controlar las actividades programadas. </t>
  </si>
  <si>
    <t xml:space="preserve">Socializar a los funcionarios y contratistas del proceso los objetivos, metas y avances de los planes, proyectos, actividades y programas del proceso </t>
  </si>
  <si>
    <t xml:space="preserve">Secretario deSalud </t>
  </si>
  <si>
    <t xml:space="preserve">Secretario de Salud - Personal del proceso. </t>
  </si>
  <si>
    <t xml:space="preserve">Definir e implementar lineamientos para el monitoreo de planes y programas, definiendo el uso de herramientas, las frecuencias, responsables y actividades de control que permitan evitar incumplimientos y faciliten la toma de decisiones oportunas.  
</t>
  </si>
  <si>
    <t>1 vez por semestre y, cuando haya modificaciones en los objetivos y metas</t>
  </si>
  <si>
    <t xml:space="preserve">1-Incumplimiento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                                      4- Afectación de los objetivos institucionales                                               5- Desconfianza ciudadana                                                             6- Incertidumbre sobre forma y requisitos para cumplir funciones y responsabilidades </t>
  </si>
  <si>
    <t>1- Incumplimiento ante entes reguladores 
2- Incumplimiento de las competencias del ente territorial.
3- Perdida de imagen
4- Sanciones                                                                                                   5- Incertidumbre sobre situación epidemiológica del municipio                                                                                                                 6- Actividades inoportunas de planes, programas y proyectos en salud                                                                                                           7- Afectación de la salud de los habitantes del municipio                                                                                                                   8- Desconfianza ciudadana                                                                         9- Apatía frente a la alcaldía</t>
  </si>
  <si>
    <t xml:space="preserve">1- Incumplimiento de los fines esenciales de control interno,                                                                                                                               2- Baja cobertura de evaluación de sistemas de gestión y de control interno,                                                                                   3- Ausencia de controles efectivos que permitan el cumplimiento de la misión institucional y normatividad aplicable,                                                                                                                         4- Evaluaciones con poca contribución al  mejoramiento continuo de la entidad,                                                                         5- Denuncias e  investigaciones u observaciones por parte de los órganos de contorl y de Seguimiento,                                                   6- Afectación de la autoridad y de la imagen dela entidad                                                                                                                      7- Ausencai de elemento de control previo, preventivo y objetivo en la organización                                                              8- Deficiencias en controles internos </t>
  </si>
  <si>
    <t>Mayo de 2023</t>
  </si>
  <si>
    <t>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</si>
</sst>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justify" vertical="center" wrapText="1"/>
    </xf>
    <xf numFmtId="0" fontId="4" fillId="3" borderId="7" xfId="0" applyFont="1" applyFill="1" applyBorder="1" applyAlignment="1">
      <alignment vertical="center" wrapText="1"/>
    </xf>
    <xf numFmtId="0" fontId="4" fillId="0" borderId="13" xfId="0" applyFont="1" applyBorder="1" applyAlignment="1">
      <alignment horizontal="justify" vertical="center" wrapText="1"/>
    </xf>
    <xf numFmtId="0" fontId="4" fillId="0" borderId="13" xfId="0" applyFont="1" applyBorder="1" applyAlignment="1">
      <alignment horizontal="justify" vertical="top" wrapText="1"/>
    </xf>
    <xf numFmtId="0" fontId="4" fillId="0" borderId="2" xfId="0" applyFont="1" applyBorder="1" applyAlignment="1">
      <alignment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justify" vertical="center" wrapText="1"/>
    </xf>
    <xf numFmtId="0" fontId="4" fillId="3" borderId="3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16" zoomScale="42" zoomScaleNormal="66" zoomScaleSheetLayoutView="42" workbookViewId="0">
      <selection activeCell="C18" sqref="C18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3" t="s">
        <v>210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24" ht="15" customHeight="1" x14ac:dyDescent="0.2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24" ht="14.25" customHeight="1" x14ac:dyDescent="0.2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4" spans="1:24" ht="14.25" customHeight="1" x14ac:dyDescent="0.2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</row>
    <row r="5" spans="1:24" ht="15" customHeight="1" x14ac:dyDescent="0.2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</row>
    <row r="6" spans="1:24" ht="14.25" customHeight="1" x14ac:dyDescent="0.2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</row>
    <row r="7" spans="1:24" ht="14.25" customHeight="1" x14ac:dyDescent="0.2">
      <c r="A7" s="143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</row>
    <row r="8" spans="1:24" ht="9" customHeight="1" x14ac:dyDescent="0.2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</row>
    <row r="9" spans="1:24" ht="14.25" customHeight="1" x14ac:dyDescent="0.2">
      <c r="A9" s="143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</row>
    <row r="10" spans="1:24" ht="14.25" customHeight="1" x14ac:dyDescent="0.2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</row>
    <row r="11" spans="1:24" ht="48" customHeight="1" x14ac:dyDescent="0.2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</row>
    <row r="12" spans="1:24" ht="11.25" customHeight="1" x14ac:dyDescent="0.2">
      <c r="A12" s="154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40" t="s">
        <v>7</v>
      </c>
      <c r="B13" s="141"/>
      <c r="C13" s="141"/>
      <c r="D13" s="141"/>
      <c r="E13" s="142"/>
      <c r="F13" s="151" t="s">
        <v>125</v>
      </c>
      <c r="G13" s="151"/>
      <c r="H13" s="151"/>
      <c r="I13" s="151"/>
      <c r="J13" s="151"/>
      <c r="K13" s="157" t="s">
        <v>207</v>
      </c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</row>
    <row r="14" spans="1:24" ht="38.25" customHeight="1" x14ac:dyDescent="0.2">
      <c r="A14" s="161" t="s">
        <v>1</v>
      </c>
      <c r="B14" s="160" t="s">
        <v>94</v>
      </c>
      <c r="C14" s="160" t="s">
        <v>21</v>
      </c>
      <c r="D14" s="160" t="s">
        <v>8</v>
      </c>
      <c r="E14" s="155" t="s">
        <v>25</v>
      </c>
      <c r="F14" s="151"/>
      <c r="G14" s="151"/>
      <c r="H14" s="151"/>
      <c r="I14" s="151"/>
      <c r="J14" s="151"/>
      <c r="K14" s="152" t="s">
        <v>205</v>
      </c>
      <c r="L14" s="152"/>
      <c r="M14" s="152"/>
      <c r="N14" s="152"/>
      <c r="O14" s="152"/>
      <c r="P14" s="152"/>
      <c r="Q14" s="152"/>
      <c r="R14" s="152"/>
      <c r="S14" s="152"/>
      <c r="T14" s="152" t="s">
        <v>206</v>
      </c>
      <c r="U14" s="152"/>
      <c r="V14" s="152"/>
      <c r="W14" s="152"/>
    </row>
    <row r="15" spans="1:24" ht="28.5" customHeight="1" x14ac:dyDescent="0.2">
      <c r="A15" s="161"/>
      <c r="B15" s="160"/>
      <c r="C15" s="160"/>
      <c r="D15" s="160"/>
      <c r="E15" s="155"/>
      <c r="F15" s="159" t="s">
        <v>9</v>
      </c>
      <c r="G15" s="159"/>
      <c r="H15" s="159"/>
      <c r="I15" s="159"/>
      <c r="J15" s="94"/>
      <c r="K15" s="158" t="s">
        <v>180</v>
      </c>
      <c r="L15" s="158" t="s">
        <v>181</v>
      </c>
      <c r="M15" s="158" t="s">
        <v>22</v>
      </c>
      <c r="N15" s="158" t="s">
        <v>95</v>
      </c>
      <c r="O15" s="150" t="s">
        <v>158</v>
      </c>
      <c r="P15" s="150" t="s">
        <v>20</v>
      </c>
      <c r="Q15" s="150" t="s">
        <v>161</v>
      </c>
      <c r="R15" s="150" t="s">
        <v>182</v>
      </c>
      <c r="S15" s="150" t="s">
        <v>166</v>
      </c>
      <c r="T15" s="156" t="s">
        <v>183</v>
      </c>
      <c r="U15" s="156"/>
      <c r="V15" s="156"/>
      <c r="W15" s="156"/>
    </row>
    <row r="16" spans="1:24" ht="124.5" customHeight="1" x14ac:dyDescent="0.2">
      <c r="A16" s="161"/>
      <c r="B16" s="160"/>
      <c r="C16" s="160"/>
      <c r="D16" s="160"/>
      <c r="E16" s="155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8"/>
      <c r="L16" s="158"/>
      <c r="M16" s="158"/>
      <c r="N16" s="158"/>
      <c r="O16" s="150"/>
      <c r="P16" s="150"/>
      <c r="Q16" s="150"/>
      <c r="R16" s="150"/>
      <c r="S16" s="150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41.75" customHeight="1" x14ac:dyDescent="0.2">
      <c r="A17" s="147">
        <v>1</v>
      </c>
      <c r="B17" s="148" t="str">
        <f>'Descripción del Riesgo'!C8</f>
        <v xml:space="preserve">Bajo nivel de cumplimiento en las metas y objetivos institucionales establecidos en los planes y programas del proceso </v>
      </c>
      <c r="C17" s="50" t="str">
        <f>'Descripción del Riesgo'!E8</f>
        <v>Deficientes lineamientos establecidos por la entidad, para definir las actividades de seguimiento y control en la ejecución de los planes y programas de Salud</v>
      </c>
      <c r="D17" s="148" t="str">
        <f>'Descripción del Riesgo'!F8</f>
        <v xml:space="preserve">1-Incumplimiento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                                      4- Afectación de los objetivos institucionales                                               5- Desconfianza ciudadana                                                             6- Incertidumbre sobre forma y requisitos para cumplir funciones y responsabilidades </v>
      </c>
      <c r="E17" s="146">
        <f>Probabilidad!C11</f>
        <v>100</v>
      </c>
      <c r="F17" s="145" t="str">
        <f>Probabilidad!D11</f>
        <v>Media</v>
      </c>
      <c r="G17" s="149">
        <f>IF(F17="MUY Baja",20%,IF(F17="Baja",40%,IF(F17="Media",60%,IF(F17="Alta",80%,IF(F17="Muy Alta",100%,"")))))</f>
        <v>0.6</v>
      </c>
      <c r="H17" s="145" t="str">
        <f>Probabilidad!E11</f>
        <v>Catastrófico</v>
      </c>
      <c r="I17" s="146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 xml:space="preserve">Definir e implementar lineamientos para el monitoreo de planes y programas, definiendo el uso de herramientas, las frecuencias, responsables y actividades de control que permitan evitar incumplimientos y faciliten la toma de decisiones oportunas.  
</v>
      </c>
      <c r="L17" s="42" t="str">
        <f>'Diseño de Controles'!E4</f>
        <v>Preventivo</v>
      </c>
      <c r="M17" s="228" t="str">
        <f>'Diseño de Controles'!G4</f>
        <v>Secretario de Salud</v>
      </c>
      <c r="N17" s="228" t="str">
        <f>'Diseño de Controles'!H4</f>
        <v>Abril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6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7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27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87.75" customHeight="1" x14ac:dyDescent="0.2">
      <c r="A18" s="147"/>
      <c r="B18" s="148"/>
      <c r="C18" s="50" t="str">
        <f>'Descripción del Riesgo'!E9</f>
        <v xml:space="preserve">Bajo interes del personal del proceso para hacer seguimiento y monitoreo continuo de las actividades programadas. </v>
      </c>
      <c r="D18" s="148"/>
      <c r="E18" s="146"/>
      <c r="F18" s="145"/>
      <c r="G18" s="149"/>
      <c r="H18" s="145"/>
      <c r="I18" s="146"/>
      <c r="J18" s="41" t="str">
        <f>'Diseño de Controles'!D5</f>
        <v>Reducir</v>
      </c>
      <c r="K18" s="54" t="str">
        <f>'Diseño de Controles'!F5</f>
        <v xml:space="preserve">Sensibilizar y motivar al personal del proceso sobre la importancia de monitorear y controlar las actividades programadas. </v>
      </c>
      <c r="L18" s="42" t="str">
        <f>'Diseño de Controles'!E5</f>
        <v>Preventivo</v>
      </c>
      <c r="M18" s="228" t="str">
        <f>'Diseño de Controles'!G5</f>
        <v xml:space="preserve">Secretario deSalud </v>
      </c>
      <c r="N18" s="228" t="str">
        <f>'Diseño de Controles'!H5</f>
        <v>Mayo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Sin registro</v>
      </c>
      <c r="T18" s="226"/>
      <c r="U18" s="227"/>
      <c r="V18" s="227"/>
      <c r="W18" s="88"/>
    </row>
    <row r="19" spans="1:23" s="2" customFormat="1" ht="94.5" x14ac:dyDescent="0.2">
      <c r="A19" s="147"/>
      <c r="B19" s="148"/>
      <c r="C19" s="50" t="str">
        <f>'Descripción del Riesgo'!E10</f>
        <v xml:space="preserve">Deficiente conocimiento del personal que ingresa al proceso sobre los objetivos y metas institucionales. </v>
      </c>
      <c r="D19" s="148"/>
      <c r="E19" s="146"/>
      <c r="F19" s="145"/>
      <c r="G19" s="149"/>
      <c r="H19" s="145"/>
      <c r="I19" s="146"/>
      <c r="J19" s="41" t="str">
        <f>'Diseño de Controles'!D6</f>
        <v>Reducir</v>
      </c>
      <c r="K19" s="54" t="str">
        <f>'Diseño de Controles'!F6</f>
        <v xml:space="preserve">Socializar a los funcionarios y contratistas del proceso los objetivos, metas y avances de los planes, proyectos, actividades y programas del proceso </v>
      </c>
      <c r="L19" s="42" t="str">
        <f>'Diseño de Controles'!E6</f>
        <v>Preventivo</v>
      </c>
      <c r="M19" s="228" t="str">
        <f>'Diseño de Controles'!G6</f>
        <v xml:space="preserve">Secretario de Salud - Personal del proceso. </v>
      </c>
      <c r="N19" s="228" t="str">
        <f>'Diseño de Controles'!H6</f>
        <v>1 vez por semestre y, cuando haya modificaciones en los objetivos y metas</v>
      </c>
      <c r="O19" s="42" t="str">
        <f>Análisis_de_controles!G6</f>
        <v>Manual</v>
      </c>
      <c r="P19" s="42"/>
      <c r="Q19" s="42" t="str">
        <f>Análisis_de_controles!I6</f>
        <v>Documentado</v>
      </c>
      <c r="R19" s="42" t="str">
        <f>Análisis_de_controles!K6</f>
        <v>Aleatoria</v>
      </c>
      <c r="S19" s="42" t="str">
        <f>Análisis_de_controles!M6</f>
        <v>Con registro</v>
      </c>
      <c r="T19" s="226"/>
      <c r="U19" s="227"/>
      <c r="V19" s="227"/>
      <c r="W19" s="88"/>
    </row>
    <row r="20" spans="1:23" ht="105.75" customHeight="1" x14ac:dyDescent="0.2">
      <c r="A20" s="147">
        <v>2</v>
      </c>
      <c r="B20" s="148" t="str">
        <f>'Descripción del Riesgo'!C11</f>
        <v xml:space="preserve">Deficiencia en la entrega veraz y oportuna de la información relacionada con el reporte de casos epidemologicos, enviada por los prestadores de servicios de salud- </v>
      </c>
      <c r="C20" s="50" t="str">
        <f>'Descripción del Riesgo'!E11</f>
        <v>Falta de compromiso del personal interno de los prestadores de servicios de salud.</v>
      </c>
      <c r="D20" s="148" t="str">
        <f>'Descripción del Riesgo'!F11</f>
        <v>1- Incumplimiento ante entes reguladores 
2- Incumplimiento de las competencias del ente territorial.
3- Perdida de imagen
4- Sanciones                                                                                                   5- Incertidumbre sobre situación epidemiológica del municipio                                                                                                                 6- Actividades inoportunas de planes, programas y proyectos en salud                                                                                                           7- Afectación de la salud de los habitantes del municipio                                                                                                                   8- Desconfianza ciudadana                                                                         9- Apatía frente a la alcaldía</v>
      </c>
      <c r="E20" s="146">
        <f>Probabilidad!C12</f>
        <v>12</v>
      </c>
      <c r="F20" s="145" t="str">
        <f>Probabilidad!D12</f>
        <v>Baja</v>
      </c>
      <c r="G20" s="149">
        <f t="shared" ref="G20" si="0">IF(F20="MUY Baja",20%,IF(F20="Baja",40%,IF(F20="Media",60%,IF(F20="Alta",80%,IF(F20="Muy Alta",100%,"")))))</f>
        <v>0.4</v>
      </c>
      <c r="H20" s="145" t="str">
        <f>Probabilidad!E12</f>
        <v>Mayor</v>
      </c>
      <c r="I20" s="146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 xml:space="preserve">Elaborar una relación de informes reglamentarios que debe presentar el proceso, identificando períodos, frecuencia  contenido y ente de control o de vigilancia. </v>
      </c>
      <c r="L20" s="42" t="str">
        <f>'Diseño de Controles'!E7</f>
        <v>Preventivo</v>
      </c>
      <c r="M20" s="228" t="str">
        <f>'Diseño de Controles'!G7</f>
        <v xml:space="preserve">Secretario de Salud </v>
      </c>
      <c r="N20" s="228" t="str">
        <f>'Diseño de Controles'!H7</f>
        <v>Abril de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Con registro</v>
      </c>
      <c r="T20" s="226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MUY BAJA</v>
      </c>
      <c r="U20" s="227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7" t="str">
        <f>IF(OR(T20=0,U20=0),"",INDEX('Mapa de Calor'!$D$5:$H$9,(MATCH(T20,'Mapa de Calor'!$B$5:$B$9,0)),MATCH(U20,'Mapa de Calor'!$D$10:$H$10,0)))</f>
        <v>Alto</v>
      </c>
      <c r="W20" s="88"/>
    </row>
    <row r="21" spans="1:23" ht="135" x14ac:dyDescent="0.2">
      <c r="A21" s="147"/>
      <c r="B21" s="148"/>
      <c r="C21" s="50" t="str">
        <f>'Descripción del Riesgo'!E12</f>
        <v xml:space="preserve">Falta de conocimiento por parte del personal de los prestadores de servicio de salud sobre la responsabilidad de reportar de forma veraz y oportuna la información de casos epidemiologicos para la vigilancia de los eventos de interes en salud pública ocurridos en el municipio.  </v>
      </c>
      <c r="D21" s="148"/>
      <c r="E21" s="146"/>
      <c r="F21" s="145"/>
      <c r="G21" s="149"/>
      <c r="H21" s="145"/>
      <c r="I21" s="146"/>
      <c r="J21" s="41" t="str">
        <f>'Diseño de Controles'!D8</f>
        <v>Reducir</v>
      </c>
      <c r="K21" s="54" t="str">
        <f>'Diseño de Controles'!F8</f>
        <v xml:space="preserve">Crear e implementar espacios y estrategias de retroalimentación continua con los prestadores de servicio de salud, sobre la responsabilidad del envio oportuno y veraz de los casos epidemiológicos ocurridos en el Municipio. </v>
      </c>
      <c r="L21" s="42" t="str">
        <f>'Diseño de Controles'!E8</f>
        <v>Preventivo</v>
      </c>
      <c r="M21" s="228" t="str">
        <f>'Diseño de Controles'!G8</f>
        <v>Secretario de Salud</v>
      </c>
      <c r="N21" s="228" t="str">
        <f>'Diseño de Controles'!H8</f>
        <v>Permanente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Continua</v>
      </c>
      <c r="S21" s="42" t="str">
        <f>Análisis_de_controles!M8</f>
        <v>Con registro</v>
      </c>
      <c r="T21" s="226"/>
      <c r="U21" s="227"/>
      <c r="V21" s="227"/>
      <c r="W21" s="88"/>
    </row>
    <row r="22" spans="1:23" ht="15.75" x14ac:dyDescent="0.2">
      <c r="A22" s="147"/>
      <c r="B22" s="148"/>
      <c r="C22" s="50">
        <f>'Descripción del Riesgo'!E13</f>
        <v>0</v>
      </c>
      <c r="D22" s="148"/>
      <c r="E22" s="146"/>
      <c r="F22" s="145"/>
      <c r="G22" s="149"/>
      <c r="H22" s="145"/>
      <c r="I22" s="146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228">
        <f>'Diseño de Controles'!G9</f>
        <v>0</v>
      </c>
      <c r="N22" s="228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6"/>
      <c r="U22" s="227"/>
      <c r="V22" s="227"/>
      <c r="W22" s="88"/>
    </row>
    <row r="23" spans="1:23" ht="110.25" customHeight="1" x14ac:dyDescent="0.2">
      <c r="A23" s="147">
        <v>3</v>
      </c>
      <c r="B23" s="148" t="str">
        <f>'Descripción del Riesgo'!C14</f>
        <v xml:space="preserve">Deficiente cobertura en el Plan de capacitación continua dirigida a funcionarios y contratistas sobre temáticas relacionadas con el proceso </v>
      </c>
      <c r="C23" s="50" t="str">
        <f>'Descripción del Riesgo'!E14</f>
        <v>Metodología ineficaz utilizada para idetificar las necesidades de capacitación del personal.</v>
      </c>
      <c r="D23" s="148" t="str">
        <f>'Descripción del Riesgo'!F14</f>
        <v>1- Baja productividad laboral
2- Desconocimiento de lineamientos, normatividad y metodologías de trabajo.
3- Incumplimiento de metas y objetivos del proceso e institucionales. 
4- Perdida de competencias técnicas del personal.
5- Desactualización de procedimientos y metodologías de trabajo.
6- Clima laboral desfavorable.                                                      7- Desconfianza ciudadana</v>
      </c>
      <c r="E23" s="146">
        <f>Probabilidad!C13</f>
        <v>4</v>
      </c>
      <c r="F23" s="145" t="str">
        <f>Probabilidad!D13</f>
        <v>Baja</v>
      </c>
      <c r="G23" s="149">
        <f t="shared" ref="G23" si="1">IF(F23="MUY Baja",20%,IF(F23="Baja",40%,IF(F23="Media",60%,IF(F23="Alta",80%,IF(F23="Muy Alta",100%,"")))))</f>
        <v>0.4</v>
      </c>
      <c r="H23" s="145" t="str">
        <f>Probabilidad!E13</f>
        <v>Moderado</v>
      </c>
      <c r="I23" s="146" t="str">
        <f>IF(OR(F23=0,H23=0),"",INDEX('Mapa de Calor'!$D$5:$H$9,(MATCH(Mapa_de_Riesgo!F23:F25,'Mapa de Calor'!$B$5:$B$9,0)),MATCH(Mapa_de_Riesgo!H23:H25,'Mapa de Calor'!$D$10:$H$10,0)))</f>
        <v>Moderado</v>
      </c>
      <c r="J23" s="41" t="str">
        <f>'Diseño de Controles'!D10</f>
        <v>Reducir</v>
      </c>
      <c r="K23" s="54" t="str">
        <f>'Diseño de Controles'!F10</f>
        <v xml:space="preserve">Implementar una metodología  para la detección, planificación, ejecución y evaluación de  capacitaciones requeridas por el personal del proceso para el desarrollo y cumplimiento de sus actividades.  </v>
      </c>
      <c r="L23" s="42" t="str">
        <f>'Diseño de Controles'!E10</f>
        <v>Preventivo</v>
      </c>
      <c r="M23" s="228" t="str">
        <f>'Diseño de Controles'!G10</f>
        <v xml:space="preserve">Secretario de Salud </v>
      </c>
      <c r="N23" s="228" t="str">
        <f>'Diseño de Controles'!H10</f>
        <v>Mayo de 2022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26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MUY BAJA</v>
      </c>
      <c r="U23" s="227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Moderado</v>
      </c>
      <c r="V23" s="227" t="str">
        <f>IF(OR(T23=0,U23=0),"",INDEX('Mapa de Calor'!$D$5:$H$9,(MATCH(T23,'Mapa de Calor'!$B$5:$B$9,0)),MATCH(U23,'Mapa de Calor'!$D$10:$H$10,0)))</f>
        <v>Moderado</v>
      </c>
      <c r="W23" s="88"/>
    </row>
    <row r="24" spans="1:23" ht="110.25" customHeight="1" x14ac:dyDescent="0.2">
      <c r="A24" s="147"/>
      <c r="B24" s="148"/>
      <c r="C24" s="50" t="str">
        <f>'Descripción del Riesgo'!E15</f>
        <v>Insuficiente asignación de recursos económicos para la capacitación del personal del proceso.</v>
      </c>
      <c r="D24" s="148"/>
      <c r="E24" s="146"/>
      <c r="F24" s="145"/>
      <c r="G24" s="149"/>
      <c r="H24" s="145"/>
      <c r="I24" s="146"/>
      <c r="J24" s="41" t="str">
        <f>'Diseño de Controles'!D11</f>
        <v>Reducir</v>
      </c>
      <c r="K24" s="54" t="str">
        <f>'Diseño de Controles'!F11</f>
        <v>Gestionar ante la Alcaldia Municipal los recursos requeridos para el cumplimiento de un Programa de Capacitación continua.</v>
      </c>
      <c r="L24" s="42" t="str">
        <f>'Diseño de Controles'!E11</f>
        <v>Preventivo</v>
      </c>
      <c r="M24" s="228" t="str">
        <f>'Diseño de Controles'!G11</f>
        <v xml:space="preserve">Secretario de Salud
Líder de Talento Humano </v>
      </c>
      <c r="N24" s="228" t="str">
        <f>'Diseño de Controles'!H11</f>
        <v>Abril de 2023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Sin registro</v>
      </c>
      <c r="T24" s="226"/>
      <c r="U24" s="227"/>
      <c r="V24" s="227"/>
      <c r="W24" s="88"/>
    </row>
    <row r="25" spans="1:23" ht="15.75" x14ac:dyDescent="0.2">
      <c r="A25" s="147"/>
      <c r="B25" s="148"/>
      <c r="C25" s="50">
        <f>'Descripción del Riesgo'!E16</f>
        <v>0</v>
      </c>
      <c r="D25" s="148"/>
      <c r="E25" s="146"/>
      <c r="F25" s="145"/>
      <c r="G25" s="149"/>
      <c r="H25" s="145"/>
      <c r="I25" s="146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228">
        <f>'Diseño de Controles'!G12</f>
        <v>0</v>
      </c>
      <c r="N25" s="228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6"/>
      <c r="U25" s="227"/>
      <c r="V25" s="227"/>
      <c r="W25" s="88"/>
    </row>
    <row r="26" spans="1:23" ht="105.75" customHeight="1" x14ac:dyDescent="0.2">
      <c r="A26" s="147">
        <v>4</v>
      </c>
      <c r="B26" s="148" t="str">
        <f>'Descripción del Riesgo'!C17</f>
        <v xml:space="preserve">Entrega inoportuna de informes y reportes a los entes de control y de seguimiento </v>
      </c>
      <c r="C26" s="50" t="str">
        <f>'Descripción del Riesgo'!E17</f>
        <v xml:space="preserve">Ausencia de Lineamientos que establezca responsabilidades, frecuencia,  Actividades, entre otros. </v>
      </c>
      <c r="D26" s="148" t="str">
        <f>'Descripción del Riesgo'!F17</f>
        <v xml:space="preserve">1- Incumplimiento de los fines esenciales de control interno,                                                                                                                               2- Baja cobertura de evaluación de sistemas de gestión y de control interno,                                                                                   3- Ausencia de controles efectivos que permitan el cumplimiento de la misión institucional y normatividad aplicable,                                                                                                                         4- Evaluaciones con poca contribución al  mejoramiento continuo de la entidad,                                                                         5- Denuncias e  investigaciones u observaciones por parte de los órganos de contorl y de Seguimiento,                                                   6- Afectación de la autoridad y de la imagen dela entidad                                                                                                                      7- Ausencai de elemento de control previo, preventivo y objetivo en la organización                                                              8- Deficiencias en controles internos </v>
      </c>
      <c r="E26" s="146">
        <f>Probabilidad!C14</f>
        <v>12</v>
      </c>
      <c r="F26" s="145" t="str">
        <f>Probabilidad!D14</f>
        <v>Baja</v>
      </c>
      <c r="G26" s="149">
        <f t="shared" ref="G26" si="2">IF(F26="MUY Baja",20%,IF(F26="Baja",40%,IF(F26="Media",60%,IF(F26="Alta",80%,IF(F26="Muy Alta",100%,"")))))</f>
        <v>0.4</v>
      </c>
      <c r="H26" s="145" t="str">
        <f>Probabilidad!E14</f>
        <v>Mayor</v>
      </c>
      <c r="I26" s="146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 xml:space="preserve">Elaborar una relación de informes reglamentarios que debe presentar el proceso, identificando períodos, frecuencia  contenido y ente de control o de vigilancia. </v>
      </c>
      <c r="L26" s="42" t="str">
        <f>'Diseño de Controles'!E13</f>
        <v>Preventivo</v>
      </c>
      <c r="M26" s="228" t="str">
        <f>'Diseño de Controles'!G13</f>
        <v xml:space="preserve">Secretario de Salud </v>
      </c>
      <c r="N26" s="228" t="str">
        <f>'Diseño de Controles'!H13</f>
        <v>Abril de 2023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6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MUY BAJA</v>
      </c>
      <c r="U26" s="227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27" t="str">
        <f>IF(OR(T26=0,U26=0),"",INDEX('Mapa de Calor'!$D$5:$H$9,(MATCH(T26,'Mapa de Calor'!$B$5:$B$9,0)),MATCH(U26,'Mapa de Calor'!$D$10:$H$10,0)))</f>
        <v>Alto</v>
      </c>
      <c r="W26" s="88"/>
    </row>
    <row r="27" spans="1:23" ht="102" customHeight="1" x14ac:dyDescent="0.2">
      <c r="A27" s="147"/>
      <c r="B27" s="148"/>
      <c r="C27" s="50" t="str">
        <f>'Descripción del Riesgo'!E18</f>
        <v xml:space="preserve">Deficiente seguimiento a la entrega de informes y herramientas de control obligatorios. </v>
      </c>
      <c r="D27" s="148"/>
      <c r="E27" s="146"/>
      <c r="F27" s="145"/>
      <c r="G27" s="149"/>
      <c r="H27" s="145"/>
      <c r="I27" s="146"/>
      <c r="J27" s="41" t="str">
        <f>'Diseño de Controles'!D14</f>
        <v>Reducir</v>
      </c>
      <c r="K27" s="54" t="str">
        <f>'Diseño de Controles'!F14</f>
        <v xml:space="preserve">Establecer una estrategía de alertas sobre la entrega y publicación oportuna  de informes y de reportes períodicos a entes de control y de vigilancia. </v>
      </c>
      <c r="L27" s="42" t="str">
        <f>'Diseño de Controles'!E14</f>
        <v>Preventivo</v>
      </c>
      <c r="M27" s="228" t="str">
        <f>'Diseño de Controles'!G14</f>
        <v xml:space="preserve">Secretario de Salud </v>
      </c>
      <c r="N27" s="228" t="str">
        <f>'Diseño de Controles'!H14</f>
        <v>Abril de 2023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26"/>
      <c r="U27" s="227"/>
      <c r="V27" s="227"/>
      <c r="W27" s="88"/>
    </row>
    <row r="28" spans="1:23" ht="15" x14ac:dyDescent="0.2">
      <c r="A28" s="147"/>
      <c r="B28" s="148"/>
      <c r="C28" s="50">
        <f>'Descripción del Riesgo'!E19</f>
        <v>0</v>
      </c>
      <c r="D28" s="148"/>
      <c r="E28" s="146"/>
      <c r="F28" s="145"/>
      <c r="G28" s="149"/>
      <c r="H28" s="145"/>
      <c r="I28" s="146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6"/>
      <c r="U28" s="227"/>
      <c r="V28" s="227"/>
      <c r="W28" s="88"/>
    </row>
    <row r="29" spans="1:23" ht="15" x14ac:dyDescent="0.2">
      <c r="A29" s="147">
        <v>5</v>
      </c>
      <c r="B29" s="148">
        <f>'Descripción del Riesgo'!C20</f>
        <v>0</v>
      </c>
      <c r="C29" s="50">
        <f>'Descripción del Riesgo'!E20</f>
        <v>0</v>
      </c>
      <c r="D29" s="148">
        <f>'Descripción del Riesgo'!F20</f>
        <v>0</v>
      </c>
      <c r="E29" s="146">
        <f>Probabilidad!C15</f>
        <v>0</v>
      </c>
      <c r="F29" s="145">
        <f>Probabilidad!D15</f>
        <v>0</v>
      </c>
      <c r="G29" s="149" t="str">
        <f t="shared" ref="G29" si="3">IF(F29="MUY Baja",20%,IF(F29="Baja",40%,IF(F29="Media",60%,IF(F29="Alta",80%,IF(F29="Muy Alta",100%,"")))))</f>
        <v/>
      </c>
      <c r="H29" s="145">
        <f>Probabilidad!E15</f>
        <v>0</v>
      </c>
      <c r="I29" s="146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6"/>
      <c r="U29" s="153"/>
      <c r="V29" s="153"/>
      <c r="W29" s="88"/>
    </row>
    <row r="30" spans="1:23" ht="15" x14ac:dyDescent="0.2">
      <c r="A30" s="147"/>
      <c r="B30" s="148"/>
      <c r="C30" s="50">
        <f>'Descripción del Riesgo'!E21</f>
        <v>0</v>
      </c>
      <c r="D30" s="148"/>
      <c r="E30" s="146"/>
      <c r="F30" s="145"/>
      <c r="G30" s="149"/>
      <c r="H30" s="145"/>
      <c r="I30" s="146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6"/>
      <c r="U30" s="153"/>
      <c r="V30" s="153"/>
      <c r="W30" s="88"/>
    </row>
    <row r="31" spans="1:23" ht="15" x14ac:dyDescent="0.2">
      <c r="A31" s="147"/>
      <c r="B31" s="148"/>
      <c r="C31" s="50">
        <f>'Descripción del Riesgo'!E22</f>
        <v>0</v>
      </c>
      <c r="D31" s="148"/>
      <c r="E31" s="146"/>
      <c r="F31" s="145"/>
      <c r="G31" s="149"/>
      <c r="H31" s="145"/>
      <c r="I31" s="146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6"/>
      <c r="U31" s="153"/>
      <c r="V31" s="153"/>
      <c r="W31" s="88"/>
    </row>
    <row r="32" spans="1:23" ht="15" x14ac:dyDescent="0.2">
      <c r="A32" s="147">
        <v>6</v>
      </c>
      <c r="B32" s="148">
        <f>'Descripción del Riesgo'!C23</f>
        <v>0</v>
      </c>
      <c r="C32" s="50">
        <f>'Descripción del Riesgo'!E23</f>
        <v>0</v>
      </c>
      <c r="D32" s="148">
        <f>'Descripción del Riesgo'!F23</f>
        <v>0</v>
      </c>
      <c r="E32" s="146">
        <f>Probabilidad!C16</f>
        <v>0</v>
      </c>
      <c r="F32" s="145">
        <f>Probabilidad!D16</f>
        <v>0</v>
      </c>
      <c r="G32" s="149" t="str">
        <f t="shared" ref="G32" si="4">IF(F32="MUY Baja",20%,IF(F32="Baja",40%,IF(F32="Media",60%,IF(F32="Alta",80%,IF(F32="Muy Alta",100%,"")))))</f>
        <v/>
      </c>
      <c r="H32" s="145">
        <f>Probabilidad!E16</f>
        <v>0</v>
      </c>
      <c r="I32" s="146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6"/>
      <c r="U32" s="153"/>
      <c r="V32" s="153"/>
      <c r="W32" s="88"/>
    </row>
    <row r="33" spans="1:23" ht="15" x14ac:dyDescent="0.2">
      <c r="A33" s="147"/>
      <c r="B33" s="148"/>
      <c r="C33" s="50">
        <f>'Descripción del Riesgo'!E24</f>
        <v>0</v>
      </c>
      <c r="D33" s="148"/>
      <c r="E33" s="146"/>
      <c r="F33" s="145"/>
      <c r="G33" s="149"/>
      <c r="H33" s="145"/>
      <c r="I33" s="146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6"/>
      <c r="U33" s="153"/>
      <c r="V33" s="153"/>
      <c r="W33" s="88"/>
    </row>
    <row r="34" spans="1:23" ht="15" x14ac:dyDescent="0.2">
      <c r="A34" s="147"/>
      <c r="B34" s="148"/>
      <c r="C34" s="50">
        <f>'Descripción del Riesgo'!E25</f>
        <v>0</v>
      </c>
      <c r="D34" s="148"/>
      <c r="E34" s="146"/>
      <c r="F34" s="145"/>
      <c r="G34" s="149"/>
      <c r="H34" s="145"/>
      <c r="I34" s="146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6"/>
      <c r="U34" s="153"/>
      <c r="V34" s="153"/>
      <c r="W34" s="88"/>
    </row>
  </sheetData>
  <sheetProtection algorithmName="SHA-512" hashValue="oZBL6NdRvq/wvT48me25qP4Sf8RvANyprWVHT5o1TxV+0hgwe2BmxH2aXcnddXRrQDGsOkvryn9Jj0W7L0ljKw==" saltValue="WkzZ3Q3RbTdffS72AZ8GoQ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7" zoomScale="60" zoomScaleNormal="68" workbookViewId="0">
      <selection activeCell="F23" sqref="F23:F25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4" t="s">
        <v>209</v>
      </c>
      <c r="B1" s="165"/>
      <c r="C1" s="165"/>
      <c r="D1" s="165"/>
      <c r="E1" s="165"/>
      <c r="F1" s="165"/>
    </row>
    <row r="2" spans="1:6" ht="123" customHeight="1" x14ac:dyDescent="0.25">
      <c r="A2" s="165"/>
      <c r="B2" s="165"/>
      <c r="C2" s="165"/>
      <c r="D2" s="165"/>
      <c r="E2" s="165"/>
      <c r="F2" s="165"/>
    </row>
    <row r="3" spans="1:6" ht="18" customHeight="1" x14ac:dyDescent="0.25">
      <c r="A3" s="165"/>
      <c r="B3" s="165"/>
      <c r="C3" s="165"/>
      <c r="D3" s="165"/>
      <c r="E3" s="165"/>
      <c r="F3" s="165"/>
    </row>
    <row r="4" spans="1:6" ht="5.25" customHeight="1" x14ac:dyDescent="0.25">
      <c r="A4" s="165"/>
      <c r="B4" s="165"/>
      <c r="C4" s="165"/>
      <c r="D4" s="165"/>
      <c r="E4" s="165"/>
      <c r="F4" s="165"/>
    </row>
    <row r="5" spans="1:6" ht="30" customHeight="1" x14ac:dyDescent="0.25">
      <c r="A5" s="166" t="s">
        <v>27</v>
      </c>
      <c r="B5" s="181" t="s">
        <v>124</v>
      </c>
      <c r="C5" s="181"/>
      <c r="D5" s="181"/>
      <c r="E5" s="181"/>
      <c r="F5" s="181"/>
    </row>
    <row r="6" spans="1:6" ht="8.25" customHeight="1" x14ac:dyDescent="0.25">
      <c r="A6" s="167"/>
      <c r="B6" s="169"/>
      <c r="C6" s="170"/>
      <c r="D6" s="170"/>
      <c r="E6" s="170"/>
      <c r="F6" s="171"/>
    </row>
    <row r="7" spans="1:6" ht="48.75" customHeight="1" x14ac:dyDescent="0.25">
      <c r="A7" s="168"/>
      <c r="B7" s="95" t="s">
        <v>1</v>
      </c>
      <c r="C7" s="125" t="s">
        <v>0</v>
      </c>
      <c r="D7" s="95" t="s">
        <v>1</v>
      </c>
      <c r="E7" s="123" t="s">
        <v>21</v>
      </c>
      <c r="F7" s="126" t="s">
        <v>8</v>
      </c>
    </row>
    <row r="8" spans="1:6" ht="72" customHeight="1" x14ac:dyDescent="0.25">
      <c r="A8" s="172" t="s">
        <v>213</v>
      </c>
      <c r="B8" s="174">
        <v>1</v>
      </c>
      <c r="C8" s="182" t="s">
        <v>215</v>
      </c>
      <c r="D8" s="99">
        <v>1</v>
      </c>
      <c r="E8" s="135" t="s">
        <v>219</v>
      </c>
      <c r="F8" s="148" t="s">
        <v>244</v>
      </c>
    </row>
    <row r="9" spans="1:6" ht="57.75" customHeight="1" x14ac:dyDescent="0.25">
      <c r="A9" s="173"/>
      <c r="B9" s="174"/>
      <c r="C9" s="182"/>
      <c r="D9" s="99">
        <v>2</v>
      </c>
      <c r="E9" s="135" t="s">
        <v>226</v>
      </c>
      <c r="F9" s="148"/>
    </row>
    <row r="10" spans="1:6" ht="30" x14ac:dyDescent="0.25">
      <c r="A10" s="173"/>
      <c r="B10" s="174"/>
      <c r="C10" s="182"/>
      <c r="D10" s="99">
        <v>3</v>
      </c>
      <c r="E10" s="54" t="s">
        <v>220</v>
      </c>
      <c r="F10" s="148"/>
    </row>
    <row r="11" spans="1:6" ht="67.5" customHeight="1" x14ac:dyDescent="0.25">
      <c r="A11" s="173"/>
      <c r="B11" s="174">
        <v>2</v>
      </c>
      <c r="C11" s="178" t="s">
        <v>216</v>
      </c>
      <c r="D11" s="103">
        <v>1</v>
      </c>
      <c r="E11" s="135" t="s">
        <v>221</v>
      </c>
      <c r="F11" s="185" t="s">
        <v>245</v>
      </c>
    </row>
    <row r="12" spans="1:6" ht="98.25" customHeight="1" x14ac:dyDescent="0.25">
      <c r="A12" s="173"/>
      <c r="B12" s="174"/>
      <c r="C12" s="179"/>
      <c r="D12" s="103">
        <v>2</v>
      </c>
      <c r="E12" s="135" t="s">
        <v>222</v>
      </c>
      <c r="F12" s="186"/>
    </row>
    <row r="13" spans="1:6" ht="15" customHeight="1" x14ac:dyDescent="0.25">
      <c r="A13" s="173"/>
      <c r="B13" s="174"/>
      <c r="C13" s="180"/>
      <c r="D13" s="103">
        <v>3</v>
      </c>
      <c r="E13" s="48"/>
      <c r="F13" s="48"/>
    </row>
    <row r="14" spans="1:6" ht="60.75" customHeight="1" x14ac:dyDescent="0.25">
      <c r="A14" s="173"/>
      <c r="B14" s="174">
        <v>3</v>
      </c>
      <c r="C14" s="178" t="s">
        <v>217</v>
      </c>
      <c r="D14" s="103">
        <v>1</v>
      </c>
      <c r="E14" s="135" t="s">
        <v>227</v>
      </c>
      <c r="F14" s="183" t="s">
        <v>228</v>
      </c>
    </row>
    <row r="15" spans="1:6" ht="54" customHeight="1" x14ac:dyDescent="0.25">
      <c r="A15" s="173"/>
      <c r="B15" s="174"/>
      <c r="C15" s="179"/>
      <c r="D15" s="103">
        <v>2</v>
      </c>
      <c r="E15" s="135" t="s">
        <v>223</v>
      </c>
      <c r="F15" s="183"/>
    </row>
    <row r="16" spans="1:6" ht="21" customHeight="1" x14ac:dyDescent="0.25">
      <c r="A16" s="173"/>
      <c r="B16" s="174"/>
      <c r="C16" s="180"/>
      <c r="D16" s="103">
        <v>3</v>
      </c>
      <c r="E16" s="136"/>
      <c r="F16" s="184"/>
    </row>
    <row r="17" spans="1:6" ht="126" customHeight="1" x14ac:dyDescent="0.25">
      <c r="A17" s="173"/>
      <c r="B17" s="174">
        <v>4</v>
      </c>
      <c r="C17" s="178" t="s">
        <v>218</v>
      </c>
      <c r="D17" s="103">
        <v>1</v>
      </c>
      <c r="E17" s="136" t="s">
        <v>224</v>
      </c>
      <c r="F17" s="183" t="s">
        <v>246</v>
      </c>
    </row>
    <row r="18" spans="1:6" ht="97.5" customHeight="1" x14ac:dyDescent="0.25">
      <c r="A18" s="173"/>
      <c r="B18" s="174"/>
      <c r="C18" s="179"/>
      <c r="D18" s="103">
        <v>2</v>
      </c>
      <c r="E18" s="136" t="s">
        <v>225</v>
      </c>
      <c r="F18" s="183"/>
    </row>
    <row r="19" spans="1:6" ht="15" customHeight="1" x14ac:dyDescent="0.25">
      <c r="A19" s="173"/>
      <c r="B19" s="174"/>
      <c r="C19" s="180"/>
      <c r="D19" s="103">
        <v>3</v>
      </c>
      <c r="E19" s="136"/>
      <c r="F19" s="184"/>
    </row>
    <row r="20" spans="1:6" ht="33.75" customHeight="1" x14ac:dyDescent="0.25">
      <c r="A20" s="173"/>
      <c r="B20" s="174">
        <v>5</v>
      </c>
      <c r="C20" s="175"/>
      <c r="D20" s="53">
        <v>1</v>
      </c>
      <c r="E20" s="131"/>
      <c r="F20" s="163"/>
    </row>
    <row r="21" spans="1:6" ht="49.5" customHeight="1" x14ac:dyDescent="0.25">
      <c r="A21" s="173"/>
      <c r="B21" s="174"/>
      <c r="C21" s="176"/>
      <c r="D21" s="53">
        <v>2</v>
      </c>
      <c r="E21" s="131"/>
      <c r="F21" s="163"/>
    </row>
    <row r="22" spans="1:6" ht="15" customHeight="1" x14ac:dyDescent="0.25">
      <c r="A22" s="173"/>
      <c r="B22" s="174"/>
      <c r="C22" s="177"/>
      <c r="D22" s="53">
        <v>3</v>
      </c>
      <c r="E22" s="131"/>
      <c r="F22" s="163"/>
    </row>
    <row r="23" spans="1:6" ht="61.5" customHeight="1" x14ac:dyDescent="0.25">
      <c r="A23" s="173"/>
      <c r="B23" s="174">
        <v>6</v>
      </c>
      <c r="C23" s="162"/>
      <c r="D23" s="53">
        <v>1</v>
      </c>
      <c r="E23" s="131"/>
      <c r="F23" s="163"/>
    </row>
    <row r="24" spans="1:6" ht="39.950000000000003" customHeight="1" x14ac:dyDescent="0.25">
      <c r="A24" s="173"/>
      <c r="B24" s="174"/>
      <c r="C24" s="162"/>
      <c r="D24" s="53">
        <v>2</v>
      </c>
      <c r="E24" s="131"/>
      <c r="F24" s="163"/>
    </row>
    <row r="25" spans="1:6" ht="15" customHeight="1" x14ac:dyDescent="0.25">
      <c r="A25" s="173"/>
      <c r="B25" s="174"/>
      <c r="C25" s="162"/>
      <c r="D25" s="53">
        <v>3</v>
      </c>
      <c r="E25" s="102"/>
      <c r="F25" s="163"/>
    </row>
    <row r="26" spans="1:6" x14ac:dyDescent="0.25">
      <c r="C26" s="162"/>
    </row>
    <row r="27" spans="1:6" x14ac:dyDescent="0.25">
      <c r="C27" s="162"/>
    </row>
    <row r="28" spans="1:6" x14ac:dyDescent="0.25">
      <c r="C28" s="162"/>
    </row>
  </sheetData>
  <sheetProtection algorithmName="SHA-512" hashValue="e0GzAOvulIqXc8vJrlQNOMw0sb/mXmw6xKunsHZpy4cqCThEVo/lbyIlPmzK+EEXyd0nQ53VZwdOf0MkcPBnDg==" saltValue="ISphgMISpScBFwmP2qWPIg==" spinCount="100000" sheet="1" objects="1" scenarios="1"/>
  <mergeCells count="24">
    <mergeCell ref="F8:F10"/>
    <mergeCell ref="C17:C19"/>
    <mergeCell ref="B5:F5"/>
    <mergeCell ref="C8:C10"/>
    <mergeCell ref="B8:B10"/>
    <mergeCell ref="F17:F19"/>
    <mergeCell ref="F14:F16"/>
    <mergeCell ref="F11:F12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B14:B16"/>
    <mergeCell ref="C14:C16"/>
    <mergeCell ref="B17:B19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3" zoomScale="71" zoomScaleNormal="71" zoomScaleSheetLayoutView="71" workbookViewId="0">
      <selection activeCell="D15" sqref="D15:D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5" t="s">
        <v>211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spans="1:15" x14ac:dyDescent="0.2">
      <c r="A2" s="195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</row>
    <row r="3" spans="1:15" x14ac:dyDescent="0.2">
      <c r="A3" s="195"/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15" x14ac:dyDescent="0.2">
      <c r="A4" s="195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1:15" x14ac:dyDescent="0.2">
      <c r="A5" s="195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</row>
    <row r="6" spans="1:15" ht="27.75" customHeight="1" x14ac:dyDescent="0.2">
      <c r="A6" s="193" t="s">
        <v>203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</row>
    <row r="7" spans="1:15" x14ac:dyDescent="0.2">
      <c r="A7" s="19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</row>
    <row r="8" spans="1:15" x14ac:dyDescent="0.2">
      <c r="A8" s="19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</row>
    <row r="9" spans="1:15" ht="27.75" customHeight="1" x14ac:dyDescent="0.2">
      <c r="A9" s="190" t="s">
        <v>202</v>
      </c>
      <c r="B9" s="191"/>
      <c r="C9" s="191"/>
      <c r="D9" s="191"/>
      <c r="E9" s="192"/>
      <c r="F9" s="188"/>
      <c r="G9" s="199" t="s">
        <v>142</v>
      </c>
      <c r="H9" s="199"/>
      <c r="I9" s="199"/>
      <c r="J9" s="120"/>
      <c r="K9" s="199" t="s">
        <v>143</v>
      </c>
      <c r="L9" s="199"/>
      <c r="M9" s="199"/>
      <c r="N9" s="87"/>
    </row>
    <row r="10" spans="1:15" ht="61.5" customHeight="1" x14ac:dyDescent="0.2">
      <c r="A10" s="119" t="s">
        <v>1</v>
      </c>
      <c r="B10" s="119" t="s">
        <v>23</v>
      </c>
      <c r="C10" s="105" t="s">
        <v>176</v>
      </c>
      <c r="D10" s="104" t="s">
        <v>18</v>
      </c>
      <c r="E10" s="98" t="s">
        <v>201</v>
      </c>
      <c r="F10" s="189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95.25" customHeight="1" x14ac:dyDescent="0.2">
      <c r="A11" s="40">
        <v>1</v>
      </c>
      <c r="B11" s="11" t="str">
        <f>'Descripción del Riesgo'!C8</f>
        <v xml:space="preserve">Bajo nivel de cumplimiento en las metas y objetivos institucionales establecidos en los planes y programas del proceso </v>
      </c>
      <c r="C11" s="68">
        <v>100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9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29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Deficiencia en la entrega veraz y oportuna de la información relacionada con el reporte de casos epidemologicos, enviada por los prestadores de servicios de salud- </v>
      </c>
      <c r="C12" s="68">
        <v>12</v>
      </c>
      <c r="D12" s="43" t="str">
        <f t="shared" ref="D12:D16" si="0">IF(C12&lt;=2,"Muy Baja",IF(C12&lt;=24,"Baja",IF(C12&lt;=500,"Media",IF(C12&lt;=5000,"Alta",IF(C12&gt;5000,"Muy Alta","")))))</f>
        <v>Baja</v>
      </c>
      <c r="E12" s="43" t="s">
        <v>17</v>
      </c>
      <c r="F12" s="189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29" t="s">
        <v>31</v>
      </c>
    </row>
    <row r="13" spans="1:15" ht="102" customHeight="1" x14ac:dyDescent="0.2">
      <c r="A13" s="40">
        <v>3</v>
      </c>
      <c r="B13" s="11" t="str">
        <f>'Descripción del Riesgo'!C14</f>
        <v xml:space="preserve">Deficiente cobertura en el Plan de capacitación continua dirigida a funcionarios y contratistas sobre temáticas relacionadas con el proceso </v>
      </c>
      <c r="C13" s="68">
        <v>4</v>
      </c>
      <c r="D13" s="43" t="str">
        <f t="shared" si="0"/>
        <v>Baja</v>
      </c>
      <c r="E13" s="43" t="s">
        <v>16</v>
      </c>
      <c r="F13" s="189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29" t="s">
        <v>16</v>
      </c>
    </row>
    <row r="14" spans="1:15" ht="89.25" customHeight="1" x14ac:dyDescent="0.2">
      <c r="A14" s="40">
        <v>4</v>
      </c>
      <c r="B14" s="11" t="str">
        <f>'Descripción del Riesgo'!C17</f>
        <v xml:space="preserve">Entrega inoportuna de informes y reportes a los entes de control y de seguimiento </v>
      </c>
      <c r="C14" s="68">
        <v>12</v>
      </c>
      <c r="D14" s="43" t="str">
        <f t="shared" si="0"/>
        <v>Baja</v>
      </c>
      <c r="E14" s="43" t="s">
        <v>17</v>
      </c>
      <c r="F14" s="189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29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9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29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9"/>
      <c r="G16" s="187"/>
      <c r="H16" s="187"/>
      <c r="I16" s="187"/>
    </row>
  </sheetData>
  <sheetProtection algorithmName="SHA-512" hashValue="lvvmeTfZ3S5fzgXKxqYPB7Zng+7YeC1SuvdmMx++GzyQBK0bDY9W1H+FUazYnba+USmxx2Ll7++Ok6NhWQzg0A==" saltValue="zPkaaC7f5esvQQrWk0Ukdw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203" t="s">
        <v>212</v>
      </c>
      <c r="C1" s="203"/>
      <c r="D1" s="203"/>
      <c r="E1" s="203"/>
      <c r="F1" s="203"/>
      <c r="G1" s="203"/>
      <c r="H1" s="203"/>
    </row>
    <row r="3" spans="2:12" ht="15.75" customHeight="1" x14ac:dyDescent="0.25">
      <c r="B3" s="200" t="s">
        <v>32</v>
      </c>
      <c r="C3" s="200"/>
      <c r="D3" s="200"/>
      <c r="E3" s="200"/>
      <c r="F3" s="200"/>
      <c r="G3" s="200"/>
      <c r="H3" s="200"/>
    </row>
    <row r="4" spans="2:12" ht="15" customHeight="1" x14ac:dyDescent="0.25">
      <c r="B4" s="13" t="s">
        <v>10</v>
      </c>
      <c r="C4" s="13" t="s">
        <v>15</v>
      </c>
      <c r="D4" s="201" t="s">
        <v>33</v>
      </c>
      <c r="E4" s="201"/>
      <c r="F4" s="201"/>
      <c r="G4" s="201"/>
      <c r="H4" s="201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202" t="s">
        <v>11</v>
      </c>
      <c r="C10" s="202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202" t="s">
        <v>15</v>
      </c>
      <c r="C11" s="202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k9DH+/fTYA5y5gZZM9lmihypr/VT1Jbbba2FrMTcyIPQkkcDKm3cEbW4JoBrWGk4XJyY5bQlMsZ+LRWsrATQ6g==" saltValue="L65UhltwfV4A7lUGJaTHu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1" zoomScale="73" zoomScaleNormal="73" zoomScaleSheetLayoutView="73" workbookViewId="0">
      <selection activeCell="H14" sqref="H14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5" t="s">
        <v>119</v>
      </c>
      <c r="B1" s="205"/>
      <c r="C1" s="205"/>
      <c r="D1" s="205"/>
      <c r="E1" s="205"/>
      <c r="F1" s="205"/>
      <c r="G1" s="205"/>
      <c r="H1" s="205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3" t="s">
        <v>0</v>
      </c>
      <c r="C3" s="123" t="s">
        <v>21</v>
      </c>
      <c r="D3" s="122" t="s">
        <v>122</v>
      </c>
      <c r="E3" s="124" t="s">
        <v>30</v>
      </c>
      <c r="F3" s="124" t="s">
        <v>133</v>
      </c>
      <c r="G3" s="124" t="s">
        <v>22</v>
      </c>
      <c r="H3" s="124" t="s">
        <v>95</v>
      </c>
      <c r="I3" s="12"/>
    </row>
    <row r="4" spans="1:9" ht="129.75" customHeight="1" x14ac:dyDescent="0.25">
      <c r="A4" s="204">
        <v>1</v>
      </c>
      <c r="B4" s="148" t="str">
        <f>'Descripción del Riesgo'!C8</f>
        <v xml:space="preserve">Bajo nivel de cumplimiento en las metas y objetivos institucionales establecidos en los planes y programas del proceso </v>
      </c>
      <c r="C4" s="54" t="str">
        <f>'Descripción del Riesgo'!E8</f>
        <v>Deficientes lineamientos establecidos por la entidad, para definir las actividades de seguimiento y control en la ejecución de los planes y programas de Salud</v>
      </c>
      <c r="D4" s="16" t="s">
        <v>126</v>
      </c>
      <c r="E4" s="42" t="s">
        <v>3</v>
      </c>
      <c r="F4" s="138" t="s">
        <v>242</v>
      </c>
      <c r="G4" s="228" t="s">
        <v>229</v>
      </c>
      <c r="H4" s="230" t="s">
        <v>214</v>
      </c>
    </row>
    <row r="5" spans="1:9" ht="60" x14ac:dyDescent="0.25">
      <c r="A5" s="204"/>
      <c r="B5" s="148"/>
      <c r="C5" s="54" t="str">
        <f>'Descripción del Riesgo'!E9</f>
        <v xml:space="preserve">Bajo interes del personal del proceso para hacer seguimiento y monitoreo continuo de las actividades programadas. </v>
      </c>
      <c r="D5" s="16" t="s">
        <v>126</v>
      </c>
      <c r="E5" s="101" t="s">
        <v>3</v>
      </c>
      <c r="F5" s="137" t="s">
        <v>238</v>
      </c>
      <c r="G5" s="228" t="s">
        <v>240</v>
      </c>
      <c r="H5" s="230" t="s">
        <v>247</v>
      </c>
    </row>
    <row r="6" spans="1:9" ht="75" x14ac:dyDescent="0.25">
      <c r="A6" s="204"/>
      <c r="B6" s="148"/>
      <c r="C6" s="54" t="str">
        <f>'Descripción del Riesgo'!E10</f>
        <v xml:space="preserve">Deficiente conocimiento del personal que ingresa al proceso sobre los objetivos y metas institucionales. </v>
      </c>
      <c r="D6" s="16" t="s">
        <v>126</v>
      </c>
      <c r="E6" s="133" t="s">
        <v>3</v>
      </c>
      <c r="F6" s="139" t="s">
        <v>239</v>
      </c>
      <c r="G6" s="228" t="s">
        <v>241</v>
      </c>
      <c r="H6" s="230" t="s">
        <v>243</v>
      </c>
    </row>
    <row r="7" spans="1:9" ht="90" customHeight="1" x14ac:dyDescent="0.25">
      <c r="A7" s="204">
        <v>2</v>
      </c>
      <c r="B7" s="148" t="str">
        <f>'Descripción del Riesgo'!C11</f>
        <v xml:space="preserve">Deficiencia en la entrega veraz y oportuna de la información relacionada con el reporte de casos epidemologicos, enviada por los prestadores de servicios de salud- </v>
      </c>
      <c r="C7" s="54" t="str">
        <f>'Descripción del Riesgo'!E11</f>
        <v>Falta de compromiso del personal interno de los prestadores de servicios de salud.</v>
      </c>
      <c r="D7" s="16" t="s">
        <v>126</v>
      </c>
      <c r="E7" s="101" t="s">
        <v>3</v>
      </c>
      <c r="F7" s="54" t="s">
        <v>236</v>
      </c>
      <c r="G7" s="228" t="s">
        <v>233</v>
      </c>
      <c r="H7" s="228" t="s">
        <v>214</v>
      </c>
    </row>
    <row r="8" spans="1:9" ht="116.25" customHeight="1" x14ac:dyDescent="0.25">
      <c r="A8" s="204"/>
      <c r="B8" s="148"/>
      <c r="C8" s="54" t="str">
        <f>'Descripción del Riesgo'!E12</f>
        <v xml:space="preserve">Falta de conocimiento por parte del personal de los prestadores de servicio de salud sobre la responsabilidad de reportar de forma veraz y oportuna la información de casos epidemiologicos para la vigilancia de los eventos de interes en salud pública ocurridos en el municipio.  </v>
      </c>
      <c r="D8" s="16" t="s">
        <v>126</v>
      </c>
      <c r="E8" s="133" t="s">
        <v>3</v>
      </c>
      <c r="F8" s="137" t="s">
        <v>230</v>
      </c>
      <c r="G8" s="228" t="s">
        <v>229</v>
      </c>
      <c r="H8" s="230" t="s">
        <v>231</v>
      </c>
    </row>
    <row r="9" spans="1:9" ht="15.75" x14ac:dyDescent="0.25">
      <c r="A9" s="204"/>
      <c r="B9" s="148"/>
      <c r="C9" s="54">
        <f>'Descripción del Riesgo'!E13</f>
        <v>0</v>
      </c>
      <c r="D9" s="229"/>
      <c r="E9" s="101"/>
      <c r="F9" s="137"/>
      <c r="G9" s="228"/>
      <c r="H9" s="230"/>
    </row>
    <row r="10" spans="1:9" ht="103.5" customHeight="1" x14ac:dyDescent="0.25">
      <c r="A10" s="204">
        <v>3</v>
      </c>
      <c r="B10" s="148" t="str">
        <f>'Descripción del Riesgo'!C14</f>
        <v xml:space="preserve">Deficiente cobertura en el Plan de capacitación continua dirigida a funcionarios y contratistas sobre temáticas relacionadas con el proceso </v>
      </c>
      <c r="C10" s="54" t="str">
        <f>'Descripción del Riesgo'!E14</f>
        <v>Metodología ineficaz utilizada para idetificar las necesidades de capacitación del personal.</v>
      </c>
      <c r="D10" s="16" t="s">
        <v>126</v>
      </c>
      <c r="E10" s="101" t="s">
        <v>3</v>
      </c>
      <c r="F10" s="137" t="s">
        <v>232</v>
      </c>
      <c r="G10" s="228" t="s">
        <v>233</v>
      </c>
      <c r="H10" s="230" t="s">
        <v>248</v>
      </c>
    </row>
    <row r="11" spans="1:9" ht="60" x14ac:dyDescent="0.25">
      <c r="A11" s="204"/>
      <c r="B11" s="148"/>
      <c r="C11" s="54" t="str">
        <f>'Descripción del Riesgo'!E15</f>
        <v>Insuficiente asignación de recursos económicos para la capacitación del personal del proceso.</v>
      </c>
      <c r="D11" s="16" t="s">
        <v>126</v>
      </c>
      <c r="E11" s="127" t="s">
        <v>3</v>
      </c>
      <c r="F11" s="137" t="s">
        <v>234</v>
      </c>
      <c r="G11" s="228" t="s">
        <v>235</v>
      </c>
      <c r="H11" s="230" t="s">
        <v>214</v>
      </c>
    </row>
    <row r="12" spans="1:9" ht="15.75" x14ac:dyDescent="0.25">
      <c r="A12" s="204"/>
      <c r="B12" s="148"/>
      <c r="C12" s="54">
        <f>'Descripción del Riesgo'!E16</f>
        <v>0</v>
      </c>
      <c r="D12" s="16"/>
      <c r="E12" s="133"/>
      <c r="F12" s="137"/>
      <c r="G12" s="228"/>
      <c r="H12" s="230"/>
    </row>
    <row r="13" spans="1:9" ht="75" x14ac:dyDescent="0.25">
      <c r="A13" s="204">
        <v>4</v>
      </c>
      <c r="B13" s="148" t="str">
        <f>'Descripción del Riesgo'!C17</f>
        <v xml:space="preserve">Entrega inoportuna de informes y reportes a los entes de control y de seguimiento </v>
      </c>
      <c r="C13" s="54" t="str">
        <f>'Descripción del Riesgo'!E17</f>
        <v xml:space="preserve">Ausencia de Lineamientos que establezca responsabilidades, frecuencia,  Actividades, entre otros. </v>
      </c>
      <c r="D13" s="16" t="s">
        <v>126</v>
      </c>
      <c r="E13" s="133" t="s">
        <v>3</v>
      </c>
      <c r="F13" s="54" t="s">
        <v>236</v>
      </c>
      <c r="G13" s="228" t="s">
        <v>233</v>
      </c>
      <c r="H13" s="228" t="s">
        <v>214</v>
      </c>
    </row>
    <row r="14" spans="1:9" ht="85.5" customHeight="1" x14ac:dyDescent="0.25">
      <c r="A14" s="204"/>
      <c r="B14" s="148"/>
      <c r="C14" s="54" t="str">
        <f>'Descripción del Riesgo'!E18</f>
        <v xml:space="preserve">Deficiente seguimiento a la entrega de informes y herramientas de control obligatorios. </v>
      </c>
      <c r="D14" s="16" t="s">
        <v>126</v>
      </c>
      <c r="E14" s="133" t="s">
        <v>3</v>
      </c>
      <c r="F14" s="54" t="s">
        <v>237</v>
      </c>
      <c r="G14" s="228" t="s">
        <v>233</v>
      </c>
      <c r="H14" s="228" t="s">
        <v>214</v>
      </c>
    </row>
    <row r="15" spans="1:9" x14ac:dyDescent="0.25">
      <c r="A15" s="204"/>
      <c r="B15" s="148"/>
      <c r="C15" s="54">
        <f>'Descripción del Riesgo'!E19</f>
        <v>0</v>
      </c>
      <c r="D15" s="229"/>
      <c r="E15" s="127"/>
      <c r="F15" s="137"/>
      <c r="G15" s="133"/>
      <c r="H15" s="121"/>
    </row>
    <row r="16" spans="1:9" x14ac:dyDescent="0.25">
      <c r="A16" s="204">
        <v>5</v>
      </c>
      <c r="B16" s="148">
        <f>'Descripción del Riesgo'!C20</f>
        <v>0</v>
      </c>
      <c r="C16" s="54"/>
      <c r="D16" s="229"/>
      <c r="E16" s="127"/>
      <c r="F16" s="54"/>
      <c r="G16" s="146"/>
      <c r="H16" s="121"/>
    </row>
    <row r="17" spans="1:8" ht="47.25" customHeight="1" x14ac:dyDescent="0.25">
      <c r="A17" s="204"/>
      <c r="B17" s="148"/>
      <c r="C17" s="54"/>
      <c r="D17" s="229"/>
      <c r="E17" s="127"/>
      <c r="F17" s="54"/>
      <c r="G17" s="146"/>
      <c r="H17" s="121"/>
    </row>
    <row r="18" spans="1:8" x14ac:dyDescent="0.25">
      <c r="A18" s="204"/>
      <c r="B18" s="148"/>
      <c r="C18" s="54"/>
      <c r="D18" s="229"/>
      <c r="E18" s="127"/>
      <c r="F18" s="132"/>
      <c r="G18" s="146"/>
      <c r="H18" s="121"/>
    </row>
    <row r="19" spans="1:8" x14ac:dyDescent="0.25">
      <c r="A19" s="204">
        <v>6</v>
      </c>
      <c r="B19" s="148">
        <f>'Descripción del Riesgo'!C23</f>
        <v>0</v>
      </c>
      <c r="C19" s="54"/>
      <c r="D19" s="229"/>
      <c r="E19" s="127"/>
      <c r="F19" s="54"/>
      <c r="G19" s="146"/>
      <c r="H19" s="121"/>
    </row>
    <row r="20" spans="1:8" ht="39.950000000000003" customHeight="1" x14ac:dyDescent="0.25">
      <c r="A20" s="204"/>
      <c r="B20" s="148"/>
      <c r="C20" s="54"/>
      <c r="D20" s="229"/>
      <c r="E20" s="127"/>
      <c r="F20" s="54"/>
      <c r="G20" s="146"/>
      <c r="H20" s="121"/>
    </row>
    <row r="21" spans="1:8" x14ac:dyDescent="0.25">
      <c r="A21" s="204"/>
      <c r="B21" s="148"/>
      <c r="C21" s="54"/>
      <c r="D21" s="229"/>
      <c r="E21" s="42"/>
      <c r="F21" s="54"/>
      <c r="G21" s="146"/>
      <c r="H21" s="121"/>
    </row>
  </sheetData>
  <sheetProtection algorithmName="SHA-512" hashValue="xyGPDCrLErcg+XMotm4chPgPPpZ8PdSgNiV4WdlGef4/nkYmTq0qcNmIiBC0YuG4WgOrp2HO5XTnlshXrQ4Dmg==" saltValue="xPB17adSfMhRZ9lG7ojfuA==" spinCount="100000" sheet="1" objects="1" scenarios="1"/>
  <mergeCells count="15">
    <mergeCell ref="A1:H1"/>
    <mergeCell ref="B4:B6"/>
    <mergeCell ref="A4:A6"/>
    <mergeCell ref="A7:A9"/>
    <mergeCell ref="B7:B9"/>
    <mergeCell ref="G16:G18"/>
    <mergeCell ref="G19:G21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6"/>
      <c r="B1" s="206"/>
      <c r="C1" s="206"/>
      <c r="D1" s="206"/>
      <c r="E1" s="206"/>
      <c r="F1" s="206"/>
    </row>
    <row r="2" spans="1:6" x14ac:dyDescent="0.25">
      <c r="A2" s="206"/>
      <c r="B2" s="206"/>
      <c r="C2" s="206"/>
      <c r="D2" s="206"/>
      <c r="E2" s="206"/>
      <c r="F2" s="206"/>
    </row>
    <row r="3" spans="1:6" x14ac:dyDescent="0.25">
      <c r="A3" s="206"/>
      <c r="B3" s="206"/>
      <c r="C3" s="206"/>
      <c r="D3" s="206"/>
      <c r="E3" s="206"/>
      <c r="F3" s="206"/>
    </row>
    <row r="4" spans="1:6" x14ac:dyDescent="0.25">
      <c r="A4" s="206"/>
      <c r="B4" s="206"/>
      <c r="C4" s="206"/>
      <c r="D4" s="206"/>
      <c r="E4" s="206"/>
      <c r="F4" s="206"/>
    </row>
    <row r="5" spans="1:6" x14ac:dyDescent="0.25">
      <c r="A5" s="206"/>
      <c r="B5" s="206"/>
      <c r="C5" s="206"/>
      <c r="D5" s="206"/>
      <c r="E5" s="206"/>
      <c r="F5" s="206"/>
    </row>
    <row r="6" spans="1:6" x14ac:dyDescent="0.25">
      <c r="A6" s="206"/>
      <c r="B6" s="206"/>
      <c r="C6" s="206"/>
      <c r="D6" s="206"/>
      <c r="E6" s="206"/>
      <c r="F6" s="206"/>
    </row>
    <row r="7" spans="1:6" x14ac:dyDescent="0.25">
      <c r="A7" s="206"/>
      <c r="B7" s="206"/>
      <c r="C7" s="206"/>
      <c r="D7" s="206"/>
      <c r="E7" s="206"/>
      <c r="F7" s="206"/>
    </row>
    <row r="8" spans="1:6" x14ac:dyDescent="0.25">
      <c r="A8" s="206"/>
      <c r="B8" s="206"/>
      <c r="C8" s="206"/>
      <c r="D8" s="206"/>
      <c r="E8" s="206"/>
      <c r="F8" s="206"/>
    </row>
    <row r="9" spans="1:6" x14ac:dyDescent="0.25">
      <c r="A9" s="206"/>
      <c r="B9" s="206"/>
      <c r="C9" s="206"/>
      <c r="D9" s="206"/>
      <c r="E9" s="206"/>
      <c r="F9" s="206"/>
    </row>
    <row r="10" spans="1:6" x14ac:dyDescent="0.25">
      <c r="A10" s="206"/>
      <c r="B10" s="206"/>
      <c r="C10" s="206"/>
      <c r="D10" s="206"/>
      <c r="E10" s="206"/>
      <c r="F10" s="206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8" t="s">
        <v>38</v>
      </c>
      <c r="B14" s="27" t="s">
        <v>75</v>
      </c>
      <c r="C14" s="208">
        <v>5</v>
      </c>
      <c r="D14" s="27" t="s">
        <v>56</v>
      </c>
      <c r="E14" s="208">
        <v>5</v>
      </c>
      <c r="F14" s="208" t="s">
        <v>38</v>
      </c>
    </row>
    <row r="15" spans="1:6" ht="25.5" x14ac:dyDescent="0.25">
      <c r="A15" s="208"/>
      <c r="B15" s="27" t="s">
        <v>39</v>
      </c>
      <c r="C15" s="208"/>
      <c r="D15" s="27" t="s">
        <v>55</v>
      </c>
      <c r="E15" s="208"/>
      <c r="F15" s="208"/>
    </row>
    <row r="16" spans="1:6" ht="25.5" x14ac:dyDescent="0.25">
      <c r="A16" s="208"/>
      <c r="B16" s="27" t="s">
        <v>40</v>
      </c>
      <c r="C16" s="208"/>
      <c r="D16" s="27" t="s">
        <v>92</v>
      </c>
      <c r="E16" s="208"/>
      <c r="F16" s="208"/>
    </row>
    <row r="17" spans="1:6" ht="38.25" x14ac:dyDescent="0.25">
      <c r="A17" s="208"/>
      <c r="B17" s="27" t="s">
        <v>41</v>
      </c>
      <c r="C17" s="208"/>
      <c r="D17" s="27" t="s">
        <v>57</v>
      </c>
      <c r="E17" s="208"/>
      <c r="F17" s="208"/>
    </row>
    <row r="18" spans="1:6" ht="25.5" x14ac:dyDescent="0.25">
      <c r="A18" s="209" t="s">
        <v>42</v>
      </c>
      <c r="B18" s="28" t="s">
        <v>76</v>
      </c>
      <c r="C18" s="209">
        <v>4</v>
      </c>
      <c r="D18" s="27" t="s">
        <v>58</v>
      </c>
      <c r="E18" s="208"/>
      <c r="F18" s="208"/>
    </row>
    <row r="19" spans="1:6" ht="27.75" customHeight="1" x14ac:dyDescent="0.25">
      <c r="A19" s="209"/>
      <c r="B19" s="28" t="s">
        <v>43</v>
      </c>
      <c r="C19" s="209"/>
      <c r="D19" s="28" t="s">
        <v>59</v>
      </c>
      <c r="E19" s="209">
        <v>4</v>
      </c>
      <c r="F19" s="209" t="s">
        <v>42</v>
      </c>
    </row>
    <row r="20" spans="1:6" ht="25.5" x14ac:dyDescent="0.25">
      <c r="A20" s="209"/>
      <c r="B20" s="28" t="s">
        <v>44</v>
      </c>
      <c r="C20" s="209"/>
      <c r="D20" s="28" t="s">
        <v>60</v>
      </c>
      <c r="E20" s="209"/>
      <c r="F20" s="209"/>
    </row>
    <row r="21" spans="1:6" ht="38.25" x14ac:dyDescent="0.25">
      <c r="A21" s="209"/>
      <c r="B21" s="28" t="s">
        <v>45</v>
      </c>
      <c r="C21" s="209"/>
      <c r="D21" s="28" t="s">
        <v>61</v>
      </c>
      <c r="E21" s="209"/>
      <c r="F21" s="209"/>
    </row>
    <row r="22" spans="1:6" ht="25.5" x14ac:dyDescent="0.25">
      <c r="A22" s="210" t="s">
        <v>34</v>
      </c>
      <c r="B22" s="19" t="s">
        <v>77</v>
      </c>
      <c r="C22" s="210">
        <v>3</v>
      </c>
      <c r="D22" s="28" t="s">
        <v>62</v>
      </c>
      <c r="E22" s="209"/>
      <c r="F22" s="209"/>
    </row>
    <row r="23" spans="1:6" ht="38.25" x14ac:dyDescent="0.25">
      <c r="A23" s="210"/>
      <c r="B23" s="19" t="s">
        <v>35</v>
      </c>
      <c r="C23" s="210"/>
      <c r="D23" s="28" t="s">
        <v>63</v>
      </c>
      <c r="E23" s="209"/>
      <c r="F23" s="209"/>
    </row>
    <row r="24" spans="1:6" ht="25.5" x14ac:dyDescent="0.25">
      <c r="A24" s="210"/>
      <c r="B24" s="19" t="s">
        <v>36</v>
      </c>
      <c r="C24" s="210"/>
      <c r="D24" s="20" t="s">
        <v>64</v>
      </c>
      <c r="E24" s="210">
        <v>3</v>
      </c>
      <c r="F24" s="210" t="s">
        <v>34</v>
      </c>
    </row>
    <row r="25" spans="1:6" ht="38.25" x14ac:dyDescent="0.25">
      <c r="A25" s="210"/>
      <c r="B25" s="19" t="s">
        <v>37</v>
      </c>
      <c r="C25" s="210"/>
      <c r="D25" s="19" t="s">
        <v>65</v>
      </c>
      <c r="E25" s="210"/>
      <c r="F25" s="210"/>
    </row>
    <row r="26" spans="1:6" ht="22.5" customHeight="1" x14ac:dyDescent="0.25">
      <c r="A26" s="211" t="s">
        <v>49</v>
      </c>
      <c r="B26" s="29" t="s">
        <v>78</v>
      </c>
      <c r="C26" s="211">
        <v>2</v>
      </c>
      <c r="D26" s="19" t="s">
        <v>66</v>
      </c>
      <c r="E26" s="210"/>
      <c r="F26" s="210"/>
    </row>
    <row r="27" spans="1:6" ht="25.5" x14ac:dyDescent="0.25">
      <c r="A27" s="211"/>
      <c r="B27" s="29" t="s">
        <v>46</v>
      </c>
      <c r="C27" s="211"/>
      <c r="D27" s="19" t="s">
        <v>67</v>
      </c>
      <c r="E27" s="210"/>
      <c r="F27" s="210"/>
    </row>
    <row r="28" spans="1:6" ht="38.25" x14ac:dyDescent="0.25">
      <c r="A28" s="211"/>
      <c r="B28" s="29" t="s">
        <v>47</v>
      </c>
      <c r="C28" s="211"/>
      <c r="D28" s="19" t="s">
        <v>68</v>
      </c>
      <c r="E28" s="210"/>
      <c r="F28" s="210"/>
    </row>
    <row r="29" spans="1:6" ht="57" x14ac:dyDescent="0.25">
      <c r="A29" s="211"/>
      <c r="B29" s="30" t="s">
        <v>48</v>
      </c>
      <c r="C29" s="211"/>
      <c r="D29" s="19" t="s">
        <v>79</v>
      </c>
      <c r="E29" s="210"/>
      <c r="F29" s="210"/>
    </row>
    <row r="30" spans="1:6" ht="28.5" x14ac:dyDescent="0.25">
      <c r="A30" s="207" t="s">
        <v>54</v>
      </c>
      <c r="B30" s="21" t="s">
        <v>50</v>
      </c>
      <c r="C30" s="207">
        <v>1</v>
      </c>
      <c r="D30" s="29" t="s">
        <v>69</v>
      </c>
      <c r="E30" s="211">
        <v>2</v>
      </c>
      <c r="F30" s="211" t="s">
        <v>49</v>
      </c>
    </row>
    <row r="31" spans="1:6" ht="28.5" x14ac:dyDescent="0.25">
      <c r="A31" s="207"/>
      <c r="B31" s="21" t="s">
        <v>51</v>
      </c>
      <c r="C31" s="207"/>
      <c r="D31" s="29" t="s">
        <v>70</v>
      </c>
      <c r="E31" s="211"/>
      <c r="F31" s="211"/>
    </row>
    <row r="32" spans="1:6" ht="42.75" x14ac:dyDescent="0.25">
      <c r="A32" s="207"/>
      <c r="B32" s="21" t="s">
        <v>52</v>
      </c>
      <c r="C32" s="207"/>
      <c r="D32" s="29" t="s">
        <v>71</v>
      </c>
      <c r="E32" s="211"/>
      <c r="F32" s="211"/>
    </row>
    <row r="33" spans="1:6" ht="57" x14ac:dyDescent="0.25">
      <c r="A33" s="207"/>
      <c r="B33" s="21" t="s">
        <v>53</v>
      </c>
      <c r="C33" s="207"/>
      <c r="D33" s="22" t="s">
        <v>72</v>
      </c>
      <c r="E33" s="207">
        <v>1</v>
      </c>
      <c r="F33" s="207" t="s">
        <v>54</v>
      </c>
    </row>
    <row r="34" spans="1:6" x14ac:dyDescent="0.25">
      <c r="D34" s="22" t="s">
        <v>73</v>
      </c>
      <c r="E34" s="207"/>
      <c r="F34" s="207"/>
    </row>
    <row r="35" spans="1:6" x14ac:dyDescent="0.25">
      <c r="D35" s="23" t="s">
        <v>74</v>
      </c>
      <c r="E35" s="207"/>
      <c r="F35" s="207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0" zoomScale="50" zoomScaleNormal="50" zoomScaleSheetLayoutView="50" workbookViewId="0">
      <selection activeCell="W18" sqref="W18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6" t="s">
        <v>121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</row>
    <row r="2" spans="1:20" s="34" customFormat="1" ht="15.75" x14ac:dyDescent="0.25">
      <c r="A2" s="217" t="s">
        <v>1</v>
      </c>
      <c r="B2" s="219" t="s">
        <v>0</v>
      </c>
      <c r="C2" s="219" t="s">
        <v>21</v>
      </c>
      <c r="D2" s="221" t="s">
        <v>13</v>
      </c>
      <c r="E2" s="212" t="s">
        <v>171</v>
      </c>
      <c r="F2" s="212"/>
      <c r="G2" s="212"/>
      <c r="H2" s="116"/>
      <c r="I2" s="223" t="s">
        <v>175</v>
      </c>
      <c r="J2" s="224"/>
      <c r="K2" s="224"/>
      <c r="L2" s="224"/>
      <c r="M2" s="224"/>
      <c r="N2" s="225"/>
      <c r="O2" s="116"/>
      <c r="P2" s="212" t="s">
        <v>120</v>
      </c>
      <c r="Q2" s="212"/>
      <c r="R2" s="212"/>
      <c r="S2" s="212"/>
    </row>
    <row r="3" spans="1:20" s="34" customFormat="1" ht="124.5" customHeight="1" x14ac:dyDescent="0.25">
      <c r="A3" s="218"/>
      <c r="B3" s="220"/>
      <c r="C3" s="220"/>
      <c r="D3" s="222"/>
      <c r="E3" s="114" t="s">
        <v>169</v>
      </c>
      <c r="F3" s="112" t="s">
        <v>93</v>
      </c>
      <c r="G3" s="117" t="s">
        <v>170</v>
      </c>
      <c r="H3" s="112" t="s">
        <v>93</v>
      </c>
      <c r="I3" s="112" t="s">
        <v>172</v>
      </c>
      <c r="J3" s="113"/>
      <c r="K3" s="112" t="s">
        <v>173</v>
      </c>
      <c r="L3" s="112" t="s">
        <v>93</v>
      </c>
      <c r="M3" s="112" t="s">
        <v>174</v>
      </c>
      <c r="N3" s="47" t="s">
        <v>93</v>
      </c>
      <c r="O3" s="47" t="s">
        <v>93</v>
      </c>
      <c r="P3" s="115" t="s">
        <v>116</v>
      </c>
      <c r="Q3" s="115" t="s">
        <v>117</v>
      </c>
      <c r="R3" s="115" t="s">
        <v>118</v>
      </c>
      <c r="S3" s="115" t="s">
        <v>123</v>
      </c>
    </row>
    <row r="4" spans="1:20" ht="116.25" customHeight="1" x14ac:dyDescent="0.25">
      <c r="A4" s="214">
        <v>1</v>
      </c>
      <c r="B4" s="215" t="str">
        <f>'Descripción del Riesgo'!C8</f>
        <v xml:space="preserve">Bajo nivel de cumplimiento en las metas y objetivos institucionales establecidos en los planes y programas del proceso </v>
      </c>
      <c r="C4" s="52" t="str">
        <f>'Descripción del Riesgo'!E8</f>
        <v>Deficientes lineamientos establecidos por la entidad, para definir las actividades de seguimiento y control en la ejecución de los planes y programas de Salud</v>
      </c>
      <c r="D4" s="52" t="str">
        <f>'Diseño de Controles'!F4</f>
        <v xml:space="preserve">Definir e implementar lineamientos para el monitoreo de planes y programas, definiendo el uso de herramientas, las frecuencias, responsables y actividades de control que permitan evitar incumplimientos y faciliten la toma de decisiones oportunas.  
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18" t="str">
        <f>IF(P4="","",IF(P4&lt;=85,"DÉBIL",IF(P4&lt;=95,"MODERADO",IF(P4&lt;=100,"FUERTE","error"))))</f>
        <v>DÉBIL</v>
      </c>
      <c r="R4" s="154">
        <f>AVERAGE(P4:P6)</f>
        <v>71.666666666666671</v>
      </c>
      <c r="S4" s="232" t="str">
        <f>IF(R4=100,"FUERTE",IF(AND(R4&gt;=50,R4&lt;100),"MODERADO","DÉBIL"))</f>
        <v>MODERADO</v>
      </c>
      <c r="T4" s="89" t="s">
        <v>208</v>
      </c>
    </row>
    <row r="5" spans="1:20" ht="68.25" customHeight="1" x14ac:dyDescent="0.25">
      <c r="A5" s="214"/>
      <c r="B5" s="215"/>
      <c r="C5" s="52" t="str">
        <f>'Descripción del Riesgo'!E9</f>
        <v xml:space="preserve">Bajo interes del personal del proceso para hacer seguimiento y monitoreo continuo de las actividades programadas. </v>
      </c>
      <c r="D5" s="52" t="str">
        <f>'Diseño de Controles'!F5</f>
        <v xml:space="preserve">Sensibilizar y motivar al personal del proceso sobre la importancia de monitorear y controlar las actividades programadas. 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168</v>
      </c>
      <c r="N5" s="84"/>
      <c r="O5" s="84"/>
      <c r="P5" s="100">
        <f>F5+H5+J5+L5+N5</f>
        <v>65</v>
      </c>
      <c r="Q5" s="118" t="str">
        <f t="shared" ref="Q5:Q21" si="4">IF(P5="","",IF(P5&lt;=85,"DÉBIL",IF(P5&lt;=95,"MODERADO",IF(P5&lt;=100,"FUERTE","error"))))</f>
        <v>DÉBIL</v>
      </c>
      <c r="R5" s="154"/>
      <c r="S5" s="232"/>
    </row>
    <row r="6" spans="1:20" ht="71.25" x14ac:dyDescent="0.25">
      <c r="A6" s="214"/>
      <c r="B6" s="215"/>
      <c r="C6" s="52" t="str">
        <f>'Descripción del Riesgo'!E10</f>
        <v xml:space="preserve">Deficiente conocimiento del personal que ingresa al proceso sobre los objetivos y metas institucionales. </v>
      </c>
      <c r="D6" s="52" t="str">
        <f>'Diseño de Controles'!F6</f>
        <v xml:space="preserve">Socializar a los funcionarios y contratistas del proceso los objetivos, metas y avances de los planes, proyectos, actividades y programas del proceso </v>
      </c>
      <c r="E6" s="96" t="s">
        <v>3</v>
      </c>
      <c r="F6" s="134">
        <f t="shared" ref="F6" si="5">IF(E6="PREVENTIVO","25")+IF(E6="DETECTIVO","15")+IF(E6="CORRECTIVO","10")</f>
        <v>25</v>
      </c>
      <c r="G6" s="134" t="s">
        <v>160</v>
      </c>
      <c r="H6" s="134" t="str">
        <f t="shared" ref="H6" si="6">IF(G6="AUTOMÁTICA","30",IF(G6="MANUAL","15",""))</f>
        <v>15</v>
      </c>
      <c r="I6" s="134" t="s">
        <v>162</v>
      </c>
      <c r="J6" s="134">
        <f t="shared" ref="J6" si="7">IF(I6="DOCUMENTADO","15")+IF(I6="SIN DOCUMENTAR","0")</f>
        <v>15</v>
      </c>
      <c r="K6" s="134" t="s">
        <v>165</v>
      </c>
      <c r="L6" s="134">
        <f t="shared" ref="L6" si="8">IF(K6="CONTINUA","15")+IF(K6="ALEATORIA","10")</f>
        <v>10</v>
      </c>
      <c r="M6" s="134" t="s">
        <v>167</v>
      </c>
      <c r="N6" s="84"/>
      <c r="O6" s="84"/>
      <c r="P6" s="128">
        <f>F6+H6+J6+L6+N6</f>
        <v>65</v>
      </c>
      <c r="Q6" s="118" t="str">
        <f t="shared" si="4"/>
        <v>DÉBIL</v>
      </c>
      <c r="R6" s="154"/>
      <c r="S6" s="232"/>
    </row>
    <row r="7" spans="1:20" ht="81.75" customHeight="1" x14ac:dyDescent="0.25">
      <c r="A7" s="214">
        <v>2</v>
      </c>
      <c r="B7" s="215" t="str">
        <f>'Descripción del Riesgo'!C11</f>
        <v xml:space="preserve">Deficiencia en la entrega veraz y oportuna de la información relacionada con el reporte de casos epidemologicos, enviada por los prestadores de servicios de salud- </v>
      </c>
      <c r="C7" s="52" t="str">
        <f>'Descripción del Riesgo'!E11</f>
        <v>Falta de compromiso del personal interno de los prestadores de servicios de salud.</v>
      </c>
      <c r="D7" s="52" t="str">
        <f>'Diseño de Controles'!F7</f>
        <v xml:space="preserve">Elaborar una relación de informes reglamentarios que debe presentar el proceso, identificando períodos, frecuencia  contenido y ente de control o de vigilancia. 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9">F7+H7+J7+L7+N7</f>
        <v>80</v>
      </c>
      <c r="Q7" s="118" t="str">
        <f t="shared" si="4"/>
        <v>DÉBIL</v>
      </c>
      <c r="R7" s="154">
        <f t="shared" ref="R7" si="10">AVERAGE(P7:P9)</f>
        <v>75</v>
      </c>
      <c r="S7" s="232" t="str">
        <f>IF(R7=100,"FUERTE",IF(AND(R7&gt;=50,R7&lt;100),"MODERADO","DÉBIL"))</f>
        <v>MODERADO</v>
      </c>
      <c r="T7" s="89" t="str">
        <f>S7</f>
        <v>MODERADO</v>
      </c>
    </row>
    <row r="8" spans="1:20" ht="142.5" x14ac:dyDescent="0.25">
      <c r="A8" s="214"/>
      <c r="B8" s="215"/>
      <c r="C8" s="52" t="str">
        <f>'Descripción del Riesgo'!E12</f>
        <v xml:space="preserve">Falta de conocimiento por parte del personal de los prestadores de servicio de salud sobre la responsabilidad de reportar de forma veraz y oportuna la información de casos epidemiologicos para la vigilancia de los eventos de interes en salud pública ocurridos en el municipio.  </v>
      </c>
      <c r="D8" s="52" t="str">
        <f>'Diseño de Controles'!F8</f>
        <v xml:space="preserve">Crear e implementar espacios y estrategias de retroalimentación continua con los prestadores de servicio de salud, sobre la responsabilidad del envio oportuno y veraz de los casos epidemiológicos ocurridos en el Municipio. </v>
      </c>
      <c r="E8" s="96" t="s">
        <v>3</v>
      </c>
      <c r="F8" s="134">
        <f t="shared" ref="F8" si="11">IF(E8="PREVENTIVO","25")+IF(E8="DETECTIVO","15")+IF(E8="CORRECTIVO","10")</f>
        <v>25</v>
      </c>
      <c r="G8" s="134" t="s">
        <v>160</v>
      </c>
      <c r="H8" s="134" t="str">
        <f t="shared" ref="H8" si="12">IF(G8="AUTOMÁTICA","30",IF(G8="MANUAL","15",""))</f>
        <v>15</v>
      </c>
      <c r="I8" s="134" t="s">
        <v>162</v>
      </c>
      <c r="J8" s="134">
        <f t="shared" ref="J8" si="13">IF(I8="DOCUMENTADO","15")+IF(I8="SIN DOCUMENTAR","0")</f>
        <v>15</v>
      </c>
      <c r="K8" s="134" t="s">
        <v>164</v>
      </c>
      <c r="L8" s="134">
        <f t="shared" ref="L8" si="14">IF(K8="CONTINUA","15")+IF(K8="ALEATORIA","10")</f>
        <v>15</v>
      </c>
      <c r="M8" s="134" t="s">
        <v>167</v>
      </c>
      <c r="N8" s="84"/>
      <c r="O8" s="84"/>
      <c r="P8" s="128">
        <f t="shared" si="9"/>
        <v>70</v>
      </c>
      <c r="Q8" s="118" t="str">
        <f t="shared" si="4"/>
        <v>DÉBIL</v>
      </c>
      <c r="R8" s="154"/>
      <c r="S8" s="232"/>
    </row>
    <row r="9" spans="1:20" x14ac:dyDescent="0.25">
      <c r="A9" s="214"/>
      <c r="B9" s="215"/>
      <c r="C9" s="52">
        <f>'Descripción del Riesgo'!E13</f>
        <v>0</v>
      </c>
      <c r="D9" s="52">
        <f>'Diseño de Controles'!F9</f>
        <v>0</v>
      </c>
      <c r="E9" s="231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18" t="str">
        <f t="shared" si="4"/>
        <v/>
      </c>
      <c r="R9" s="154"/>
      <c r="S9" s="232"/>
    </row>
    <row r="10" spans="1:20" ht="103.5" customHeight="1" x14ac:dyDescent="0.25">
      <c r="A10" s="214">
        <v>3</v>
      </c>
      <c r="B10" s="215" t="str">
        <f>'Descripción del Riesgo'!C14</f>
        <v xml:space="preserve">Deficiente cobertura en el Plan de capacitación continua dirigida a funcionarios y contratistas sobre temáticas relacionadas con el proceso </v>
      </c>
      <c r="C10" s="52" t="str">
        <f>'Descripción del Riesgo'!E14</f>
        <v>Metodología ineficaz utilizada para idetificar las necesidades de capacitación del personal.</v>
      </c>
      <c r="D10" s="52" t="str">
        <f>'Diseño de Controles'!F10</f>
        <v xml:space="preserve">Implementar una metodología  para la detección, planificación, ejecución y evaluación de  capacitaciones requeridas por el personal del proceso para el desarrollo y cumplimiento de sus actividades.  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164</v>
      </c>
      <c r="L10" s="100">
        <f t="shared" si="3"/>
        <v>15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9"/>
        <v>85</v>
      </c>
      <c r="Q10" s="118" t="str">
        <f t="shared" si="4"/>
        <v>DÉBIL</v>
      </c>
      <c r="R10" s="154">
        <f t="shared" ref="R10" si="15">AVERAGE(P10:P12)</f>
        <v>75</v>
      </c>
      <c r="S10" s="232" t="str">
        <f>IF(R10=100,"FUERTE",IF(AND(R10&gt;=50,R10&lt;100),"MODERADO","DÉBIL"))</f>
        <v>MODERADO</v>
      </c>
      <c r="T10" s="89" t="str">
        <f t="shared" ref="T10" si="16">S10</f>
        <v>MODERADO</v>
      </c>
    </row>
    <row r="11" spans="1:20" ht="57" x14ac:dyDescent="0.25">
      <c r="A11" s="214"/>
      <c r="B11" s="215"/>
      <c r="C11" s="52" t="str">
        <f>'Descripción del Riesgo'!E15</f>
        <v>Insuficiente asignación de recursos económicos para la capacitación del personal del proceso.</v>
      </c>
      <c r="D11" s="52" t="str">
        <f>'Diseño de Controles'!F11</f>
        <v>Gestionar ante la Alcaldia Municipal los recursos requeridos para el cumplimiento de un Programa de Capacitación continua.</v>
      </c>
      <c r="E11" s="96" t="s">
        <v>3</v>
      </c>
      <c r="F11" s="130">
        <f t="shared" ref="F11" si="17">IF(E11="PREVENTIVO","25")+IF(E11="DETECTIVO","15")+IF(E11="CORRECTIVO","10")</f>
        <v>25</v>
      </c>
      <c r="G11" s="130" t="s">
        <v>160</v>
      </c>
      <c r="H11" s="130" t="str">
        <f t="shared" ref="H11" si="18">IF(G11="AUTOMÁTICA","30",IF(G11="MANUAL","15",""))</f>
        <v>15</v>
      </c>
      <c r="I11" s="130" t="s">
        <v>162</v>
      </c>
      <c r="J11" s="130">
        <f t="shared" ref="J11" si="19">IF(I11="DOCUMENTADO","15")+IF(I11="SIN DOCUMENTAR","0")</f>
        <v>15</v>
      </c>
      <c r="K11" s="130" t="s">
        <v>165</v>
      </c>
      <c r="L11" s="130">
        <f t="shared" ref="L11" si="20">IF(K11="CONTINUA","15")+IF(K11="ALEATORIA","10")</f>
        <v>10</v>
      </c>
      <c r="M11" s="130" t="s">
        <v>168</v>
      </c>
      <c r="N11" s="84"/>
      <c r="O11" s="84"/>
      <c r="P11" s="128">
        <f t="shared" si="9"/>
        <v>65</v>
      </c>
      <c r="Q11" s="118" t="str">
        <f t="shared" si="4"/>
        <v>DÉBIL</v>
      </c>
      <c r="R11" s="154"/>
      <c r="S11" s="232"/>
    </row>
    <row r="12" spans="1:20" x14ac:dyDescent="0.25">
      <c r="A12" s="214"/>
      <c r="B12" s="215"/>
      <c r="C12" s="52">
        <f>'Descripción del Riesgo'!E16</f>
        <v>0</v>
      </c>
      <c r="D12" s="52">
        <f>'Diseño de Controles'!F12</f>
        <v>0</v>
      </c>
      <c r="E12" s="231"/>
      <c r="F12" s="134"/>
      <c r="G12" s="134"/>
      <c r="H12" s="134"/>
      <c r="I12" s="134"/>
      <c r="J12" s="134"/>
      <c r="K12" s="134"/>
      <c r="L12" s="134"/>
      <c r="M12" s="134"/>
      <c r="N12" s="84"/>
      <c r="O12" s="84"/>
      <c r="P12" s="134"/>
      <c r="Q12" s="118" t="str">
        <f t="shared" si="4"/>
        <v/>
      </c>
      <c r="R12" s="154"/>
      <c r="S12" s="232"/>
    </row>
    <row r="13" spans="1:20" ht="73.5" customHeight="1" x14ac:dyDescent="0.25">
      <c r="A13" s="214">
        <v>4</v>
      </c>
      <c r="B13" s="215" t="str">
        <f>'Descripción del Riesgo'!C17</f>
        <v xml:space="preserve">Entrega inoportuna de informes y reportes a los entes de control y de seguimiento </v>
      </c>
      <c r="C13" s="52" t="str">
        <f>'Descripción del Riesgo'!E17</f>
        <v xml:space="preserve">Ausencia de Lineamientos que establezca responsabilidades, frecuencia,  Actividades, entre otros. </v>
      </c>
      <c r="D13" s="52" t="str">
        <f>'Diseño de Controles'!F13</f>
        <v xml:space="preserve">Elaborar una relación de informes reglamentarios que debe presentar el proceso, identificando períodos, frecuencia  contenido y ente de control o de vigilancia. </v>
      </c>
      <c r="E13" s="96" t="s">
        <v>3</v>
      </c>
      <c r="F13" s="134">
        <f t="shared" ref="F13:F14" si="21">IF(E13="PREVENTIVO","25")+IF(E13="DETECTIVO","15")+IF(E13="CORRECTIVO","10")</f>
        <v>25</v>
      </c>
      <c r="G13" s="134" t="s">
        <v>160</v>
      </c>
      <c r="H13" s="134" t="str">
        <f t="shared" ref="H13:H14" si="22">IF(G13="AUTOMÁTICA","30",IF(G13="MANUAL","15",""))</f>
        <v>15</v>
      </c>
      <c r="I13" s="134" t="s">
        <v>162</v>
      </c>
      <c r="J13" s="134">
        <f t="shared" ref="J13:J14" si="23">IF(I13="DOCUMENTADO","15")+IF(I13="SIN DOCUMENTAR","0")</f>
        <v>15</v>
      </c>
      <c r="K13" s="134" t="s">
        <v>164</v>
      </c>
      <c r="L13" s="134">
        <f t="shared" ref="L13:L14" si="24">IF(K13="CONTINUA","15")+IF(K13="ALEATORIA","10")</f>
        <v>15</v>
      </c>
      <c r="M13" s="134" t="s">
        <v>167</v>
      </c>
      <c r="N13" s="84"/>
      <c r="O13" s="84"/>
      <c r="P13" s="134">
        <f t="shared" si="9"/>
        <v>70</v>
      </c>
      <c r="Q13" s="118" t="str">
        <f t="shared" si="4"/>
        <v>DÉBIL</v>
      </c>
      <c r="R13" s="154">
        <f t="shared" ref="R13" si="25">AVERAGE(P13:P15)</f>
        <v>70</v>
      </c>
      <c r="S13" s="232" t="str">
        <f>IF(R13=100,"FUERTE",IF(AND(R13&gt;=50,R13&lt;100),"MODERADO","DÉBIL"))</f>
        <v>MODERADO</v>
      </c>
      <c r="T13" s="89" t="str">
        <f t="shared" ref="T13" si="26">S13</f>
        <v>MODERADO</v>
      </c>
    </row>
    <row r="14" spans="1:20" ht="85.5" customHeight="1" x14ac:dyDescent="0.25">
      <c r="A14" s="214"/>
      <c r="B14" s="215"/>
      <c r="C14" s="52" t="str">
        <f>'Descripción del Riesgo'!E18</f>
        <v xml:space="preserve">Deficiente seguimiento a la entrega de informes y herramientas de control obligatorios. </v>
      </c>
      <c r="D14" s="52" t="str">
        <f>'Diseño de Controles'!F14</f>
        <v xml:space="preserve">Establecer una estrategía de alertas sobre la entrega y publicación oportuna  de informes y de reportes períodicos a entes de control y de vigilancia. </v>
      </c>
      <c r="E14" s="96" t="s">
        <v>3</v>
      </c>
      <c r="F14" s="134">
        <f t="shared" si="21"/>
        <v>25</v>
      </c>
      <c r="G14" s="134" t="s">
        <v>160</v>
      </c>
      <c r="H14" s="134" t="str">
        <f t="shared" si="22"/>
        <v>15</v>
      </c>
      <c r="I14" s="134" t="s">
        <v>162</v>
      </c>
      <c r="J14" s="134">
        <f t="shared" si="23"/>
        <v>15</v>
      </c>
      <c r="K14" s="134" t="s">
        <v>164</v>
      </c>
      <c r="L14" s="134">
        <f t="shared" si="24"/>
        <v>15</v>
      </c>
      <c r="M14" s="134" t="s">
        <v>167</v>
      </c>
      <c r="N14" s="84"/>
      <c r="O14" s="84"/>
      <c r="P14" s="134">
        <f t="shared" si="9"/>
        <v>70</v>
      </c>
      <c r="Q14" s="118" t="str">
        <f t="shared" si="4"/>
        <v>DÉBIL</v>
      </c>
      <c r="R14" s="154"/>
      <c r="S14" s="232"/>
    </row>
    <row r="15" spans="1:20" x14ac:dyDescent="0.25">
      <c r="A15" s="214"/>
      <c r="B15" s="215"/>
      <c r="C15" s="52">
        <f>'Descripción del Riesgo'!E19</f>
        <v>0</v>
      </c>
      <c r="D15" s="52">
        <f>'Diseño de Controles'!F15</f>
        <v>0</v>
      </c>
      <c r="E15" s="231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27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18" t="str">
        <f t="shared" si="4"/>
        <v/>
      </c>
      <c r="R15" s="154"/>
      <c r="S15" s="232"/>
    </row>
    <row r="16" spans="1:20" ht="36" customHeight="1" x14ac:dyDescent="0.25">
      <c r="A16" s="214">
        <v>5</v>
      </c>
      <c r="B16" s="215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31"/>
      <c r="F16" s="84">
        <f t="shared" ref="F16:F21" si="28">IF(E16="PREVENTIVO","25")+IF(E16="DETECTIVO","15")+IF(E16="CORRECTIVO","10")</f>
        <v>0</v>
      </c>
      <c r="G16" s="84"/>
      <c r="H16" s="84" t="str">
        <f t="shared" ref="H16:H21" si="29">IF(G16="AUTOMÁTICA","30",IF(G16="MANUAL","15",""))</f>
        <v/>
      </c>
      <c r="I16" s="84"/>
      <c r="J16" s="84">
        <f t="shared" ref="J16:J21" si="30">IF(I16="DOCUMENTADO","15")+IF(I16="SIN DOCUMENTAR","0")</f>
        <v>0</v>
      </c>
      <c r="K16" s="84"/>
      <c r="L16" s="84">
        <f t="shared" ref="L16:L21" si="31">IF(K16="CONTINUA","15")+IF(K16="ALEATORIA","10")</f>
        <v>0</v>
      </c>
      <c r="M16" s="84"/>
      <c r="N16" s="84">
        <f t="shared" ref="N16:N21" si="32">IF(M16="CON REGISTRO","15")+IF(K16="SIN REGISTRO","0")</f>
        <v>0</v>
      </c>
      <c r="O16" s="84" t="e">
        <f>IF(#REF!="COMPLETA","10")+IF(#REF!="INCOMPLETA","5")+ IF(#REF!="NO EXISTE","0")</f>
        <v>#REF!</v>
      </c>
      <c r="P16" s="97"/>
      <c r="Q16" s="118" t="str">
        <f t="shared" si="4"/>
        <v/>
      </c>
      <c r="R16" s="154" t="e">
        <f t="shared" ref="R16" si="33">AVERAGE(P16:P18)</f>
        <v>#DIV/0!</v>
      </c>
      <c r="S16" s="213" t="e">
        <f>IF(R16=100,"FUERTE",IF(AND(R16&gt;=50,R16&lt;100),"MODERADO","DÉBIL"))</f>
        <v>#DIV/0!</v>
      </c>
      <c r="T16" s="89" t="e">
        <f t="shared" ref="T16" si="34">S16</f>
        <v>#DIV/0!</v>
      </c>
    </row>
    <row r="17" spans="1:20" ht="39" customHeight="1" x14ac:dyDescent="0.25">
      <c r="A17" s="214"/>
      <c r="B17" s="215"/>
      <c r="C17" s="52">
        <f>'Descripción del Riesgo'!E21</f>
        <v>0</v>
      </c>
      <c r="D17" s="52">
        <f>'Diseño de Controles'!F17</f>
        <v>0</v>
      </c>
      <c r="E17" s="231"/>
      <c r="F17" s="84">
        <f t="shared" si="28"/>
        <v>0</v>
      </c>
      <c r="G17" s="84"/>
      <c r="H17" s="84" t="str">
        <f t="shared" si="29"/>
        <v/>
      </c>
      <c r="I17" s="84"/>
      <c r="J17" s="84">
        <f t="shared" si="30"/>
        <v>0</v>
      </c>
      <c r="K17" s="84"/>
      <c r="L17" s="84">
        <f t="shared" si="31"/>
        <v>0</v>
      </c>
      <c r="M17" s="84"/>
      <c r="N17" s="84">
        <f t="shared" si="32"/>
        <v>0</v>
      </c>
      <c r="O17" s="84" t="e">
        <f>IF(#REF!="COMPLETA","10")+IF(#REF!="INCOMPLETA","5")+ IF(#REF!="NO EXISTE","0")</f>
        <v>#REF!</v>
      </c>
      <c r="P17" s="97"/>
      <c r="Q17" s="118" t="str">
        <f t="shared" si="4"/>
        <v/>
      </c>
      <c r="R17" s="154"/>
      <c r="S17" s="213"/>
    </row>
    <row r="18" spans="1:20" x14ac:dyDescent="0.25">
      <c r="A18" s="214"/>
      <c r="B18" s="215"/>
      <c r="C18" s="52">
        <f>'Descripción del Riesgo'!E22</f>
        <v>0</v>
      </c>
      <c r="D18" s="52">
        <f>'Diseño de Controles'!F18</f>
        <v>0</v>
      </c>
      <c r="E18" s="231"/>
      <c r="F18" s="84">
        <f t="shared" si="28"/>
        <v>0</v>
      </c>
      <c r="G18" s="84"/>
      <c r="H18" s="84" t="str">
        <f t="shared" si="29"/>
        <v/>
      </c>
      <c r="I18" s="84"/>
      <c r="J18" s="84">
        <f t="shared" si="30"/>
        <v>0</v>
      </c>
      <c r="K18" s="84"/>
      <c r="L18" s="84">
        <f t="shared" si="31"/>
        <v>0</v>
      </c>
      <c r="M18" s="84"/>
      <c r="N18" s="84">
        <f t="shared" si="32"/>
        <v>0</v>
      </c>
      <c r="O18" s="84" t="e">
        <f>IF(#REF!="COMPLETA","10")+IF(#REF!="INCOMPLETA","5")+ IF(#REF!="NO EXISTE","0")</f>
        <v>#REF!</v>
      </c>
      <c r="P18" s="97"/>
      <c r="Q18" s="118" t="str">
        <f t="shared" si="4"/>
        <v/>
      </c>
      <c r="R18" s="154"/>
      <c r="S18" s="213"/>
    </row>
    <row r="19" spans="1:20" ht="34.5" customHeight="1" x14ac:dyDescent="0.25">
      <c r="A19" s="214">
        <v>6</v>
      </c>
      <c r="B19" s="215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31"/>
      <c r="F19" s="84">
        <f t="shared" si="28"/>
        <v>0</v>
      </c>
      <c r="G19" s="84"/>
      <c r="H19" s="84" t="str">
        <f t="shared" si="29"/>
        <v/>
      </c>
      <c r="I19" s="84"/>
      <c r="J19" s="84">
        <f t="shared" si="30"/>
        <v>0</v>
      </c>
      <c r="K19" s="84"/>
      <c r="L19" s="84">
        <f t="shared" si="31"/>
        <v>0</v>
      </c>
      <c r="M19" s="84"/>
      <c r="N19" s="84">
        <f t="shared" si="32"/>
        <v>0</v>
      </c>
      <c r="O19" s="84" t="e">
        <f>IF(#REF!="COMPLETA","10")+IF(#REF!="INCOMPLETA","5")+ IF(#REF!="NO EXISTE","0")</f>
        <v>#REF!</v>
      </c>
      <c r="P19" s="97"/>
      <c r="Q19" s="118" t="str">
        <f t="shared" si="4"/>
        <v/>
      </c>
      <c r="R19" s="154" t="e">
        <f t="shared" ref="R19" si="35">AVERAGE(P19:P21)</f>
        <v>#DIV/0!</v>
      </c>
      <c r="S19" s="213" t="e">
        <f>IF(R19=100,"FUERTE",IF(AND(R19&gt;=50,R19&lt;100),"MODERADO","DÉBIL"))</f>
        <v>#DIV/0!</v>
      </c>
      <c r="T19" s="89" t="e">
        <f t="shared" ref="T19" si="36">S19</f>
        <v>#DIV/0!</v>
      </c>
    </row>
    <row r="20" spans="1:20" ht="44.25" customHeight="1" x14ac:dyDescent="0.25">
      <c r="A20" s="214"/>
      <c r="B20" s="215"/>
      <c r="C20" s="52">
        <f>'Descripción del Riesgo'!E24</f>
        <v>0</v>
      </c>
      <c r="D20" s="52">
        <f>'Diseño de Controles'!F20</f>
        <v>0</v>
      </c>
      <c r="E20" s="231"/>
      <c r="F20" s="84">
        <f t="shared" si="28"/>
        <v>0</v>
      </c>
      <c r="G20" s="84"/>
      <c r="H20" s="84" t="str">
        <f t="shared" si="29"/>
        <v/>
      </c>
      <c r="I20" s="84"/>
      <c r="J20" s="84">
        <f t="shared" si="30"/>
        <v>0</v>
      </c>
      <c r="K20" s="84"/>
      <c r="L20" s="84">
        <f t="shared" si="31"/>
        <v>0</v>
      </c>
      <c r="M20" s="84"/>
      <c r="N20" s="84">
        <f t="shared" si="32"/>
        <v>0</v>
      </c>
      <c r="O20" s="84" t="e">
        <f>IF(#REF!="COMPLETA","10")+IF(#REF!="INCOMPLETA","5")+ IF(#REF!="NO EXISTE","0")</f>
        <v>#REF!</v>
      </c>
      <c r="P20" s="97"/>
      <c r="Q20" s="118" t="str">
        <f t="shared" si="4"/>
        <v/>
      </c>
      <c r="R20" s="154"/>
      <c r="S20" s="213"/>
    </row>
    <row r="21" spans="1:20" x14ac:dyDescent="0.25">
      <c r="A21" s="214"/>
      <c r="B21" s="215"/>
      <c r="C21" s="52">
        <f>'Descripción del Riesgo'!E25</f>
        <v>0</v>
      </c>
      <c r="D21" s="52">
        <f>'Diseño de Controles'!F21</f>
        <v>0</v>
      </c>
      <c r="E21" s="231"/>
      <c r="F21" s="84">
        <f t="shared" si="28"/>
        <v>0</v>
      </c>
      <c r="G21" s="84"/>
      <c r="H21" s="84" t="str">
        <f t="shared" si="29"/>
        <v/>
      </c>
      <c r="I21" s="84"/>
      <c r="J21" s="84">
        <f t="shared" si="30"/>
        <v>0</v>
      </c>
      <c r="K21" s="84"/>
      <c r="L21" s="84">
        <f t="shared" si="31"/>
        <v>0</v>
      </c>
      <c r="M21" s="84"/>
      <c r="N21" s="84">
        <f t="shared" si="32"/>
        <v>0</v>
      </c>
      <c r="O21" s="84" t="e">
        <f>IF(#REF!="COMPLETA","10")+IF(#REF!="INCOMPLETA","5")+ IF(#REF!="NO EXISTE","0")</f>
        <v>#REF!</v>
      </c>
      <c r="P21" s="97"/>
      <c r="Q21" s="118" t="str">
        <f t="shared" si="4"/>
        <v/>
      </c>
      <c r="R21" s="154"/>
      <c r="S21" s="213"/>
    </row>
  </sheetData>
  <sheetProtection algorithmName="SHA-512" hashValue="vijC8xsnLU0SWNw2mg75s24r1/TTDzv3RV2Tb+Lffdi28xieknMinAfnXp5gtpa5w6rC9EjPHxAgcKtQmBsYcQ==" saltValue="QwM5jYt8OU100/v8NCAqr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0F42EA-106A-43E9-BC11-178D78C921D6}"/>
</file>

<file path=customXml/itemProps2.xml><?xml version="1.0" encoding="utf-8"?>
<ds:datastoreItem xmlns:ds="http://schemas.openxmlformats.org/officeDocument/2006/customXml" ds:itemID="{94A7FD00-99B8-494F-B952-17C2CFB8D17F}"/>
</file>

<file path=customXml/itemProps3.xml><?xml version="1.0" encoding="utf-8"?>
<ds:datastoreItem xmlns:ds="http://schemas.openxmlformats.org/officeDocument/2006/customXml" ds:itemID="{5B904398-C50B-4B84-AEBF-84944502396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