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do Olivero\Documents\INFORMACION  MUNICIPIO 2022\EJECUCIONES PRESUPUESTALES 2022\"/>
    </mc:Choice>
  </mc:AlternateContent>
  <bookViews>
    <workbookView xWindow="0" yWindow="0" windowWidth="20490" windowHeight="7905" activeTab="1"/>
  </bookViews>
  <sheets>
    <sheet name="EJECUCION A 31 DE DICIEMBR 2022" sheetId="12" r:id="rId1"/>
    <sheet name="EJECUCION A 31 DE DICIEMBR  (2)" sheetId="16" r:id="rId2"/>
    <sheet name="Hoja2" sheetId="15" r:id="rId3"/>
  </sheets>
  <calcPr calcId="191029"/>
</workbook>
</file>

<file path=xl/calcChain.xml><?xml version="1.0" encoding="utf-8"?>
<calcChain xmlns="http://schemas.openxmlformats.org/spreadsheetml/2006/main">
  <c r="G47" i="16" l="1"/>
  <c r="F47" i="16"/>
  <c r="E47" i="16"/>
  <c r="G17" i="16"/>
  <c r="F17" i="16"/>
  <c r="E17" i="16"/>
  <c r="D17" i="16"/>
  <c r="D47" i="16"/>
  <c r="H11" i="12"/>
  <c r="C2" i="16"/>
  <c r="G2" i="16"/>
  <c r="F2" i="16"/>
  <c r="E2" i="16"/>
  <c r="D2" i="16"/>
  <c r="G45" i="16"/>
  <c r="F45" i="16"/>
  <c r="E45" i="16"/>
  <c r="D45" i="16"/>
  <c r="L27" i="16"/>
  <c r="K27" i="16"/>
  <c r="J27" i="16"/>
  <c r="K21" i="16"/>
  <c r="K17" i="16"/>
  <c r="K23" i="16"/>
  <c r="K44" i="12"/>
  <c r="H44" i="12"/>
  <c r="L44" i="12" s="1"/>
  <c r="K43" i="12"/>
  <c r="H43" i="12"/>
  <c r="L43" i="12" s="1"/>
  <c r="K42" i="12"/>
  <c r="H42" i="12"/>
  <c r="L42" i="12" s="1"/>
  <c r="K41" i="12"/>
  <c r="H41" i="12"/>
  <c r="L41" i="12" s="1"/>
  <c r="K40" i="12"/>
  <c r="H40" i="12"/>
  <c r="L40" i="12" s="1"/>
  <c r="K39" i="12"/>
  <c r="H39" i="12"/>
  <c r="L39" i="12" s="1"/>
  <c r="K38" i="12"/>
  <c r="H38" i="12"/>
  <c r="L38" i="12" s="1"/>
  <c r="K37" i="12"/>
  <c r="H37" i="12"/>
  <c r="L37" i="12" s="1"/>
  <c r="K36" i="12"/>
  <c r="H36" i="12"/>
  <c r="L36" i="12" s="1"/>
  <c r="K35" i="12"/>
  <c r="H35" i="12"/>
  <c r="L35" i="12" s="1"/>
  <c r="J34" i="12"/>
  <c r="I34" i="12"/>
  <c r="H34" i="12"/>
  <c r="K33" i="12"/>
  <c r="H33" i="12"/>
  <c r="L33" i="12" s="1"/>
  <c r="K32" i="12"/>
  <c r="H32" i="12"/>
  <c r="L32" i="12" s="1"/>
  <c r="K31" i="12"/>
  <c r="H31" i="12"/>
  <c r="L31" i="12" s="1"/>
  <c r="K30" i="12"/>
  <c r="H30" i="12"/>
  <c r="L30" i="12" s="1"/>
  <c r="J29" i="12"/>
  <c r="I29" i="12"/>
  <c r="H29" i="12"/>
  <c r="K28" i="12"/>
  <c r="H28" i="12"/>
  <c r="L28" i="12" s="1"/>
  <c r="K27" i="12"/>
  <c r="H27" i="12"/>
  <c r="L27" i="12" s="1"/>
  <c r="K26" i="12"/>
  <c r="H26" i="12"/>
  <c r="L26" i="12" s="1"/>
  <c r="K25" i="12"/>
  <c r="H25" i="12"/>
  <c r="L25" i="12" s="1"/>
  <c r="K24" i="12"/>
  <c r="H24" i="12"/>
  <c r="L24" i="12" s="1"/>
  <c r="K23" i="12"/>
  <c r="H23" i="12"/>
  <c r="L23" i="12" s="1"/>
  <c r="J22" i="12"/>
  <c r="I22" i="12"/>
  <c r="H22" i="12"/>
  <c r="N21" i="12"/>
  <c r="H21" i="12"/>
  <c r="K20" i="12"/>
  <c r="H20" i="12"/>
  <c r="L20" i="12" s="1"/>
  <c r="K19" i="12"/>
  <c r="H19" i="12"/>
  <c r="L19" i="12" s="1"/>
  <c r="K18" i="12"/>
  <c r="H18" i="12"/>
  <c r="L18" i="12" s="1"/>
  <c r="J17" i="12"/>
  <c r="I17" i="12"/>
  <c r="E17" i="12"/>
  <c r="D17" i="12"/>
  <c r="K16" i="12"/>
  <c r="H16" i="12"/>
  <c r="L16" i="12" s="1"/>
  <c r="K15" i="12"/>
  <c r="H15" i="12"/>
  <c r="L15" i="12" s="1"/>
  <c r="K14" i="12"/>
  <c r="H14" i="12"/>
  <c r="L14" i="12" s="1"/>
  <c r="K13" i="12"/>
  <c r="H13" i="12"/>
  <c r="L13" i="12" s="1"/>
  <c r="K12" i="12"/>
  <c r="H12" i="12"/>
  <c r="L12" i="12" s="1"/>
  <c r="J11" i="12"/>
  <c r="I11" i="12"/>
  <c r="E11" i="12"/>
  <c r="D11" i="12"/>
  <c r="E10" i="12"/>
  <c r="E9" i="12" s="1"/>
  <c r="K8" i="12"/>
  <c r="H8" i="12"/>
  <c r="L8" i="12" s="1"/>
  <c r="D10" i="12" l="1"/>
  <c r="K29" i="12"/>
  <c r="K34" i="12"/>
  <c r="I21" i="12"/>
  <c r="I10" i="12" s="1"/>
  <c r="K11" i="12"/>
  <c r="L34" i="12"/>
  <c r="L29" i="12"/>
  <c r="J21" i="12"/>
  <c r="J10" i="12" s="1"/>
  <c r="J9" i="12" s="1"/>
  <c r="K22" i="12"/>
  <c r="L17" i="12"/>
  <c r="K17" i="12"/>
  <c r="N17" i="12"/>
  <c r="H10" i="12"/>
  <c r="D9" i="12"/>
  <c r="H9" i="12" s="1"/>
  <c r="L11" i="12"/>
  <c r="L22" i="12"/>
  <c r="N23" i="12"/>
  <c r="K21" i="12" l="1"/>
  <c r="L21" i="12"/>
  <c r="L10" i="12" s="1"/>
  <c r="K10" i="12"/>
  <c r="I9" i="12"/>
  <c r="K9" i="12" s="1"/>
  <c r="L9" i="12" l="1"/>
</calcChain>
</file>

<file path=xl/sharedStrings.xml><?xml version="1.0" encoding="utf-8"?>
<sst xmlns="http://schemas.openxmlformats.org/spreadsheetml/2006/main" count="195" uniqueCount="101">
  <si>
    <t>FORMATO No. 3,3,2</t>
  </si>
  <si>
    <t>EJECUCION PRESUPUESTAL DE GASTOS</t>
  </si>
  <si>
    <t xml:space="preserve">         concejo municipal de cienaga</t>
  </si>
  <si>
    <t xml:space="preserve">  </t>
  </si>
  <si>
    <t>HOJA No.: 1</t>
  </si>
  <si>
    <r>
      <t xml:space="preserve">NIT  </t>
    </r>
    <r>
      <rPr>
        <b/>
        <sz val="9"/>
        <rFont val="Arial"/>
        <family val="2"/>
      </rPr>
      <t>819000623-1</t>
    </r>
  </si>
  <si>
    <t xml:space="preserve"> </t>
  </si>
  <si>
    <t>CODIGO</t>
  </si>
  <si>
    <t>DESCRIPCIÓN</t>
  </si>
  <si>
    <t>APROPIACIÓN INICAL                (1)</t>
  </si>
  <si>
    <t>MODIFICACIONES</t>
  </si>
  <si>
    <t>MODIFICACIONES DE TRASLADOS</t>
  </si>
  <si>
    <t>APROPIACION DEFINITIVA 6=1+2-3+4-5</t>
  </si>
  <si>
    <t>COMPROMISOS (7)</t>
  </si>
  <si>
    <t>PAGOS              (8)</t>
  </si>
  <si>
    <t>SALDO POR PAGAR (9=7-8)</t>
  </si>
  <si>
    <t>SALDO DE APROPIACION (10=6-7)</t>
  </si>
  <si>
    <t>ADICION(+)        (2)</t>
  </si>
  <si>
    <t>REDUCCION(-) (3)</t>
  </si>
  <si>
    <t>CREDITO(+) TRASLADOS (4)</t>
  </si>
  <si>
    <t>CONTRA(-) TRASLADOS (5)</t>
  </si>
  <si>
    <t>A</t>
  </si>
  <si>
    <t>HONORARIOS CONCEJALES</t>
  </si>
  <si>
    <t>B</t>
  </si>
  <si>
    <t>GASTOS</t>
  </si>
  <si>
    <t>B1</t>
  </si>
  <si>
    <t>GASTOS FUNCIONAMIENTO</t>
  </si>
  <si>
    <t>1.1</t>
  </si>
  <si>
    <t>Servicios personales asociados a nomina</t>
  </si>
  <si>
    <t>1.1.1</t>
  </si>
  <si>
    <t>Sueldo personal de nomina</t>
  </si>
  <si>
    <t>1.1.2</t>
  </si>
  <si>
    <t xml:space="preserve">Vacaciones </t>
  </si>
  <si>
    <t>1.1.3</t>
  </si>
  <si>
    <t>Primas de Navidad</t>
  </si>
  <si>
    <t>1.1.4</t>
  </si>
  <si>
    <t>Primas de servicios</t>
  </si>
  <si>
    <t>1.2</t>
  </si>
  <si>
    <t>Servicios Personales Indirectos</t>
  </si>
  <si>
    <t>1.2.1</t>
  </si>
  <si>
    <t xml:space="preserve">Honorarios servicios Profesionales </t>
  </si>
  <si>
    <t>1.2.2</t>
  </si>
  <si>
    <t>Remuneración personal supernumerario</t>
  </si>
  <si>
    <t>1.2.3</t>
  </si>
  <si>
    <t>Contrato personal temporal</t>
  </si>
  <si>
    <t>1.3</t>
  </si>
  <si>
    <t>Contribuciones Inherentes a la Nomina</t>
  </si>
  <si>
    <t>1.3.1</t>
  </si>
  <si>
    <t>Contribuciones Inherentes a la Nomina al sector privado</t>
  </si>
  <si>
    <t>1.3.1.1</t>
  </si>
  <si>
    <t>Aportes a empresas Promotoras de Salud  (8,5%)</t>
  </si>
  <si>
    <t>1.3.1.2</t>
  </si>
  <si>
    <t>Aportes a fondo de pensiones (12 %)</t>
  </si>
  <si>
    <t>1.3.1.3</t>
  </si>
  <si>
    <t>Aportes a Administración de Riesgos Profesionales (0,522%)</t>
  </si>
  <si>
    <t>1.3.1.4</t>
  </si>
  <si>
    <t xml:space="preserve">Aportes de compensación Familiar (4%) </t>
  </si>
  <si>
    <t>1.3.1.5</t>
  </si>
  <si>
    <t>Cesantías</t>
  </si>
  <si>
    <t>1.3.1.6</t>
  </si>
  <si>
    <t>Intereses de cesantías (12%)</t>
  </si>
  <si>
    <t>1.3.2</t>
  </si>
  <si>
    <t>Contribuciones Inherentes a la Nomina al sector publico</t>
  </si>
  <si>
    <t>1.3.2.1</t>
  </si>
  <si>
    <t>Servicio nacional de aprendizaje SENA (0.5%)</t>
  </si>
  <si>
    <t>.3.2.2</t>
  </si>
  <si>
    <t>Instituto Colombiano de Bienestar Familiar (3%)</t>
  </si>
  <si>
    <t>1.3.2.3</t>
  </si>
  <si>
    <t>Escuela de administración Publica ESAP (0.5%)</t>
  </si>
  <si>
    <t>1.3.2.4</t>
  </si>
  <si>
    <t xml:space="preserve">Escuelas Industriales (1%) </t>
  </si>
  <si>
    <t>B2</t>
  </si>
  <si>
    <t>Gastos Generales</t>
  </si>
  <si>
    <t>2.1</t>
  </si>
  <si>
    <t>Vigencias expiradas</t>
  </si>
  <si>
    <t>2.2</t>
  </si>
  <si>
    <t>Mantenimiento y suministro</t>
  </si>
  <si>
    <t>2.3</t>
  </si>
  <si>
    <t>Sentencias y conciliaciones (pro y Extra proces)</t>
  </si>
  <si>
    <t>2.4</t>
  </si>
  <si>
    <t xml:space="preserve">Compra de equipo y enseres </t>
  </si>
  <si>
    <t>2.5</t>
  </si>
  <si>
    <t>Materiales y Suministros</t>
  </si>
  <si>
    <t>2.6</t>
  </si>
  <si>
    <t>Impresos y Publicaciones</t>
  </si>
  <si>
    <t>2.7</t>
  </si>
  <si>
    <t>Comunicaciones y transporte</t>
  </si>
  <si>
    <t>2.8</t>
  </si>
  <si>
    <t>capacitaciones</t>
  </si>
  <si>
    <t>2.9</t>
  </si>
  <si>
    <t>Mantenimiento y seguro</t>
  </si>
  <si>
    <t>2.10</t>
  </si>
  <si>
    <t>Comisiones bancarias</t>
  </si>
  <si>
    <t>Firma Representante Legal_____________________________________</t>
  </si>
  <si>
    <t>1.1.5</t>
  </si>
  <si>
    <t>Bonificacion por Servicios prestados</t>
  </si>
  <si>
    <t>GG</t>
  </si>
  <si>
    <t>VIGENCIA 2022</t>
  </si>
  <si>
    <t>FECHA : 30/06/2022.</t>
  </si>
  <si>
    <t>Nombre Representante Legal : MICHAEL GOMEZ ZAGARRA.</t>
  </si>
  <si>
    <t>PERIODO REPORTADO: ENERO 01  A DICIEMBRE 31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</si>
</sst>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&quot;$&quot;\ * #,##0_ ;_ &quot;$&quot;\ * \-#,##0_ ;_ &quot;$&quot;\ * &quot;-&quot;_ ;_ @_ "/>
    <numFmt numFmtId="165" formatCode="_ * #,##0.00_ ;_ * \-#,##0.00_ ;_ * &quot;-&quot;??_ ;_ @_ "/>
    <numFmt numFmtId="166" formatCode="[$$-240A]\ #,##0"/>
    <numFmt numFmtId="167" formatCode="&quot;$&quot;#,##0"/>
    <numFmt numFmtId="168" formatCode="&quot;$&quot;#,##0.00"/>
    <numFmt numFmtId="169" formatCode="&quot;$&quot;\ #,##0"/>
    <numFmt numFmtId="170" formatCode="&quot;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6" fontId="1" fillId="0" borderId="0"/>
    <xf numFmtId="166" fontId="2" fillId="0" borderId="0"/>
    <xf numFmtId="166" fontId="1" fillId="0" borderId="0"/>
    <xf numFmtId="166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2" fillId="0" borderId="0"/>
    <xf numFmtId="166" fontId="1" fillId="0" borderId="0"/>
    <xf numFmtId="166" fontId="5" fillId="0" borderId="0"/>
    <xf numFmtId="166" fontId="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0" fontId="1" fillId="0" borderId="0"/>
    <xf numFmtId="0" fontId="2" fillId="0" borderId="0"/>
  </cellStyleXfs>
  <cellXfs count="55">
    <xf numFmtId="0" fontId="0" fillId="0" borderId="0" xfId="0"/>
    <xf numFmtId="166" fontId="7" fillId="0" borderId="4" xfId="4" applyFont="1" applyBorder="1"/>
    <xf numFmtId="166" fontId="7" fillId="0" borderId="5" xfId="4" applyFont="1" applyBorder="1"/>
    <xf numFmtId="164" fontId="7" fillId="0" borderId="5" xfId="4" applyNumberFormat="1" applyFont="1" applyBorder="1"/>
    <xf numFmtId="166" fontId="7" fillId="0" borderId="6" xfId="4" applyFont="1" applyBorder="1"/>
    <xf numFmtId="164" fontId="8" fillId="0" borderId="0" xfId="4" applyNumberFormat="1" applyFont="1" applyAlignment="1">
      <alignment horizontal="center"/>
    </xf>
    <xf numFmtId="169" fontId="8" fillId="0" borderId="0" xfId="4" applyNumberFormat="1" applyFont="1" applyAlignment="1">
      <alignment horizontal="center"/>
    </xf>
    <xf numFmtId="169" fontId="8" fillId="0" borderId="7" xfId="4" applyNumberFormat="1" applyFont="1" applyBorder="1" applyAlignment="1">
      <alignment horizontal="center"/>
    </xf>
    <xf numFmtId="166" fontId="7" fillId="0" borderId="2" xfId="4" applyFont="1" applyBorder="1" applyAlignment="1">
      <alignment horizontal="center"/>
    </xf>
    <xf numFmtId="166" fontId="7" fillId="0" borderId="0" xfId="4" applyFont="1"/>
    <xf numFmtId="164" fontId="7" fillId="0" borderId="0" xfId="4" applyNumberFormat="1" applyFont="1"/>
    <xf numFmtId="166" fontId="7" fillId="0" borderId="7" xfId="4" applyFont="1" applyBorder="1"/>
    <xf numFmtId="166" fontId="7" fillId="0" borderId="2" xfId="4" applyFont="1" applyBorder="1"/>
    <xf numFmtId="166" fontId="7" fillId="0" borderId="0" xfId="4" applyFont="1" applyAlignment="1">
      <alignment horizontal="center"/>
    </xf>
    <xf numFmtId="166" fontId="3" fillId="0" borderId="0" xfId="4"/>
    <xf numFmtId="166" fontId="9" fillId="0" borderId="0" xfId="4" applyFont="1" applyAlignment="1">
      <alignment horizontal="center"/>
    </xf>
    <xf numFmtId="3" fontId="7" fillId="0" borderId="0" xfId="4" applyNumberFormat="1" applyFont="1"/>
    <xf numFmtId="166" fontId="7" fillId="0" borderId="3" xfId="4" applyFont="1" applyBorder="1" applyAlignment="1">
      <alignment horizontal="center"/>
    </xf>
    <xf numFmtId="166" fontId="8" fillId="0" borderId="1" xfId="4" applyFont="1" applyBorder="1" applyAlignment="1">
      <alignment horizontal="center" vertical="center" wrapText="1"/>
    </xf>
    <xf numFmtId="166" fontId="8" fillId="0" borderId="1" xfId="4" applyFont="1" applyBorder="1" applyAlignment="1">
      <alignment horizontal="center" wrapText="1"/>
    </xf>
    <xf numFmtId="49" fontId="8" fillId="0" borderId="1" xfId="4" applyNumberFormat="1" applyFont="1" applyBorder="1" applyAlignment="1">
      <alignment horizontal="center" vertical="center" wrapText="1"/>
    </xf>
    <xf numFmtId="166" fontId="7" fillId="0" borderId="1" xfId="4" applyFont="1" applyBorder="1" applyAlignment="1">
      <alignment horizontal="center" vertical="center" wrapText="1"/>
    </xf>
    <xf numFmtId="166" fontId="10" fillId="0" borderId="1" xfId="4" applyFont="1" applyBorder="1" applyAlignment="1">
      <alignment vertical="justify" wrapText="1"/>
    </xf>
    <xf numFmtId="170" fontId="11" fillId="0" borderId="1" xfId="4" applyNumberFormat="1" applyFont="1" applyBorder="1"/>
    <xf numFmtId="170" fontId="11" fillId="0" borderId="1" xfId="4" applyNumberFormat="1" applyFont="1" applyBorder="1" applyAlignment="1">
      <alignment horizontal="right"/>
    </xf>
    <xf numFmtId="170" fontId="11" fillId="0" borderId="1" xfId="5" applyNumberFormat="1" applyFont="1" applyBorder="1" applyAlignment="1">
      <alignment horizontal="right"/>
    </xf>
    <xf numFmtId="0" fontId="4" fillId="0" borderId="0" xfId="0" applyFont="1"/>
    <xf numFmtId="170" fontId="4" fillId="0" borderId="0" xfId="0" applyNumberFormat="1" applyFont="1"/>
    <xf numFmtId="168" fontId="4" fillId="0" borderId="0" xfId="0" applyNumberFormat="1" applyFont="1"/>
    <xf numFmtId="167" fontId="4" fillId="0" borderId="0" xfId="0" applyNumberFormat="1" applyFont="1"/>
    <xf numFmtId="3" fontId="8" fillId="0" borderId="0" xfId="4" applyNumberFormat="1" applyFont="1"/>
    <xf numFmtId="0" fontId="14" fillId="0" borderId="0" xfId="0" applyFont="1"/>
    <xf numFmtId="166" fontId="10" fillId="2" borderId="1" xfId="4" applyFont="1" applyFill="1" applyBorder="1" applyAlignment="1">
      <alignment vertical="justify" wrapText="1"/>
    </xf>
    <xf numFmtId="170" fontId="11" fillId="2" borderId="1" xfId="4" applyNumberFormat="1" applyFont="1" applyFill="1" applyBorder="1"/>
    <xf numFmtId="170" fontId="11" fillId="2" borderId="1" xfId="4" applyNumberFormat="1" applyFont="1" applyFill="1" applyBorder="1" applyAlignment="1">
      <alignment horizontal="right"/>
    </xf>
    <xf numFmtId="170" fontId="11" fillId="2" borderId="1" xfId="5" applyNumberFormat="1" applyFont="1" applyFill="1" applyBorder="1" applyAlignment="1">
      <alignment horizontal="right"/>
    </xf>
    <xf numFmtId="0" fontId="0" fillId="2" borderId="0" xfId="0" applyFill="1"/>
    <xf numFmtId="0" fontId="14" fillId="2" borderId="0" xfId="0" applyFont="1" applyFill="1"/>
    <xf numFmtId="166" fontId="12" fillId="2" borderId="1" xfId="4" applyFont="1" applyFill="1" applyBorder="1" applyAlignment="1">
      <alignment vertical="justify" wrapText="1"/>
    </xf>
    <xf numFmtId="170" fontId="13" fillId="2" borderId="1" xfId="4" applyNumberFormat="1" applyFont="1" applyFill="1" applyBorder="1"/>
    <xf numFmtId="170" fontId="13" fillId="2" borderId="1" xfId="5" applyNumberFormat="1" applyFont="1" applyFill="1" applyBorder="1" applyAlignment="1">
      <alignment horizontal="right"/>
    </xf>
    <xf numFmtId="170" fontId="13" fillId="2" borderId="1" xfId="4" applyNumberFormat="1" applyFont="1" applyFill="1" applyBorder="1" applyAlignment="1">
      <alignment horizontal="right"/>
    </xf>
    <xf numFmtId="168" fontId="14" fillId="2" borderId="0" xfId="0" applyNumberFormat="1" applyFont="1" applyFill="1"/>
    <xf numFmtId="170" fontId="14" fillId="2" borderId="0" xfId="0" applyNumberFormat="1" applyFont="1" applyFill="1"/>
    <xf numFmtId="167" fontId="11" fillId="0" borderId="8" xfId="0" applyNumberFormat="1" applyFont="1" applyBorder="1" applyAlignment="1">
      <alignment horizontal="right"/>
    </xf>
    <xf numFmtId="167" fontId="11" fillId="0" borderId="1" xfId="0" applyNumberFormat="1" applyFont="1" applyBorder="1"/>
    <xf numFmtId="167" fontId="13" fillId="0" borderId="1" xfId="0" applyNumberFormat="1" applyFont="1" applyBorder="1"/>
    <xf numFmtId="167" fontId="13" fillId="0" borderId="9" xfId="0" applyNumberFormat="1" applyFont="1" applyBorder="1" applyAlignment="1">
      <alignment horizontal="right" vertical="center"/>
    </xf>
    <xf numFmtId="166" fontId="8" fillId="0" borderId="0" xfId="4" applyFont="1" applyAlignment="1">
      <alignment horizontal="center"/>
    </xf>
    <xf numFmtId="0" fontId="4" fillId="2" borderId="0" xfId="0" applyFont="1" applyFill="1"/>
    <xf numFmtId="167" fontId="0" fillId="0" borderId="0" xfId="0" applyNumberFormat="1"/>
    <xf numFmtId="170" fontId="13" fillId="3" borderId="1" xfId="5" applyNumberFormat="1" applyFont="1" applyFill="1" applyBorder="1" applyAlignment="1">
      <alignment horizontal="right"/>
    </xf>
    <xf numFmtId="168" fontId="0" fillId="2" borderId="0" xfId="0" applyNumberFormat="1" applyFill="1"/>
    <xf numFmtId="170" fontId="11" fillId="3" borderId="1" xfId="5" applyNumberFormat="1" applyFont="1" applyFill="1" applyBorder="1" applyAlignment="1">
      <alignment horizontal="right"/>
    </xf>
    <xf numFmtId="166" fontId="8" fillId="0" borderId="0" xfId="4" applyFont="1" applyAlignment="1">
      <alignment horizontal="center"/>
    </xf>
  </cellXfs>
  <cellStyles count="19">
    <cellStyle name="Millares 2" xfId="6"/>
    <cellStyle name="Moneda [0] 2" xfId="5"/>
    <cellStyle name="Normal" xfId="0" builtinId="0"/>
    <cellStyle name="Normal 10" xfId="15"/>
    <cellStyle name="Normal 2" xfId="3"/>
    <cellStyle name="Normal 2 2" xfId="4"/>
    <cellStyle name="Normal 2 3" xfId="16"/>
    <cellStyle name="Normal 2_Hoja2" xfId="9"/>
    <cellStyle name="Normal 3" xfId="2"/>
    <cellStyle name="Normal 3 2" xfId="8"/>
    <cellStyle name="Normal 3 3" xfId="17"/>
    <cellStyle name="Normal 3_Hoja2" xfId="10"/>
    <cellStyle name="Normal 4" xfId="7"/>
    <cellStyle name="Normal 4 2" xfId="18"/>
    <cellStyle name="Normal 5" xfId="1"/>
    <cellStyle name="Normal 6" xfId="11"/>
    <cellStyle name="Normal 7" xfId="12"/>
    <cellStyle name="Normal 8" xfId="13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70" zoomScaleNormal="70" workbookViewId="0">
      <selection activeCell="H12" sqref="H12"/>
    </sheetView>
  </sheetViews>
  <sheetFormatPr baseColWidth="10" defaultRowHeight="15" x14ac:dyDescent="0.25"/>
  <cols>
    <col min="1" max="1" width="10.7109375" customWidth="1"/>
    <col min="2" max="2" width="44.42578125" customWidth="1"/>
    <col min="3" max="3" width="23.85546875" customWidth="1"/>
    <col min="4" max="4" width="18.85546875" customWidth="1"/>
    <col min="5" max="5" width="13.42578125" customWidth="1"/>
    <col min="6" max="6" width="16.85546875" customWidth="1"/>
    <col min="7" max="7" width="16.5703125" customWidth="1"/>
    <col min="8" max="8" width="25.5703125" customWidth="1"/>
    <col min="9" max="9" width="19.28515625" customWidth="1"/>
    <col min="10" max="11" width="19.42578125" customWidth="1"/>
    <col min="12" max="12" width="21.28515625" customWidth="1"/>
    <col min="14" max="14" width="19.42578125" customWidth="1"/>
  </cols>
  <sheetData>
    <row r="1" spans="1:14" x14ac:dyDescent="0.25">
      <c r="A1" s="1"/>
      <c r="B1" s="2"/>
      <c r="C1" s="2"/>
      <c r="D1" s="2"/>
      <c r="E1" s="2"/>
      <c r="F1" s="2"/>
      <c r="G1" s="3"/>
      <c r="H1" s="2"/>
      <c r="I1" s="2"/>
      <c r="J1" s="2"/>
      <c r="K1" s="2" t="s">
        <v>0</v>
      </c>
      <c r="L1" s="4"/>
    </row>
    <row r="2" spans="1:14" x14ac:dyDescent="0.25">
      <c r="A2" s="54" t="s">
        <v>1</v>
      </c>
      <c r="B2" s="54"/>
      <c r="C2" s="48"/>
      <c r="D2" s="5"/>
      <c r="E2" s="5"/>
      <c r="F2" s="6"/>
      <c r="G2" s="6"/>
      <c r="H2" s="6"/>
      <c r="I2" s="6"/>
      <c r="J2" s="6"/>
      <c r="K2" s="6"/>
      <c r="L2" s="7"/>
    </row>
    <row r="3" spans="1:14" x14ac:dyDescent="0.25">
      <c r="A3" s="8"/>
      <c r="B3" s="48" t="s">
        <v>2</v>
      </c>
      <c r="C3" s="9"/>
      <c r="D3" s="9"/>
      <c r="E3" s="10"/>
      <c r="F3" s="9" t="s">
        <v>3</v>
      </c>
      <c r="G3" s="9"/>
      <c r="H3" s="9"/>
      <c r="I3" s="9"/>
      <c r="J3" s="9" t="s">
        <v>4</v>
      </c>
      <c r="K3" s="9"/>
      <c r="L3" s="11"/>
    </row>
    <row r="4" spans="1:14" x14ac:dyDescent="0.25">
      <c r="A4" s="12"/>
      <c r="B4" s="13" t="s">
        <v>5</v>
      </c>
      <c r="C4" s="9"/>
      <c r="D4" s="9"/>
      <c r="E4" s="9"/>
      <c r="F4" s="9"/>
      <c r="G4" s="9"/>
      <c r="H4" s="9"/>
      <c r="I4" s="9"/>
      <c r="J4" s="9" t="s">
        <v>98</v>
      </c>
      <c r="K4" s="9"/>
      <c r="L4" s="11"/>
    </row>
    <row r="5" spans="1:14" x14ac:dyDescent="0.25">
      <c r="A5" s="14"/>
      <c r="B5" s="15" t="s">
        <v>97</v>
      </c>
      <c r="C5" s="9"/>
      <c r="D5" s="16"/>
      <c r="E5" s="9" t="s">
        <v>6</v>
      </c>
      <c r="F5" s="9"/>
      <c r="G5" s="9"/>
      <c r="H5" s="9"/>
      <c r="I5" s="17" t="s">
        <v>100</v>
      </c>
      <c r="J5" s="17"/>
      <c r="K5" s="17"/>
      <c r="L5" s="11"/>
    </row>
    <row r="6" spans="1:14" ht="24.75" x14ac:dyDescent="0.25">
      <c r="A6" s="18" t="s">
        <v>7</v>
      </c>
      <c r="B6" s="18" t="s">
        <v>8</v>
      </c>
      <c r="C6" s="18" t="s">
        <v>9</v>
      </c>
      <c r="D6" s="19" t="s">
        <v>10</v>
      </c>
      <c r="E6" s="19"/>
      <c r="F6" s="19" t="s">
        <v>11</v>
      </c>
      <c r="G6" s="19"/>
      <c r="H6" s="18" t="s">
        <v>12</v>
      </c>
      <c r="I6" s="18" t="s">
        <v>13</v>
      </c>
      <c r="J6" s="18" t="s">
        <v>14</v>
      </c>
      <c r="K6" s="18" t="s">
        <v>15</v>
      </c>
      <c r="L6" s="18" t="s">
        <v>16</v>
      </c>
    </row>
    <row r="7" spans="1:14" ht="24" x14ac:dyDescent="0.25">
      <c r="A7" s="18"/>
      <c r="B7" s="18"/>
      <c r="C7" s="18"/>
      <c r="D7" s="20" t="s">
        <v>17</v>
      </c>
      <c r="E7" s="18" t="s">
        <v>18</v>
      </c>
      <c r="F7" s="18" t="s">
        <v>19</v>
      </c>
      <c r="G7" s="18" t="s">
        <v>20</v>
      </c>
      <c r="H7" s="18"/>
      <c r="I7" s="18"/>
      <c r="J7" s="18"/>
      <c r="K7" s="21">
        <v>0</v>
      </c>
      <c r="L7" s="21">
        <v>0</v>
      </c>
    </row>
    <row r="8" spans="1:14" s="36" customFormat="1" ht="15.75" x14ac:dyDescent="0.25">
      <c r="A8" s="32" t="s">
        <v>21</v>
      </c>
      <c r="B8" s="32" t="s">
        <v>22</v>
      </c>
      <c r="C8" s="44">
        <v>339969259</v>
      </c>
      <c r="D8" s="33">
        <v>0</v>
      </c>
      <c r="E8" s="33">
        <v>0</v>
      </c>
      <c r="F8" s="34">
        <v>0</v>
      </c>
      <c r="G8" s="34">
        <v>0</v>
      </c>
      <c r="H8" s="35">
        <f>+C8+D8-E8+F8-G8</f>
        <v>339969259</v>
      </c>
      <c r="I8" s="34">
        <v>283400351</v>
      </c>
      <c r="J8" s="34">
        <v>268587875</v>
      </c>
      <c r="K8" s="34">
        <f>+I8-J8</f>
        <v>14812476</v>
      </c>
      <c r="L8" s="34">
        <f>+H8-I8</f>
        <v>56568908</v>
      </c>
      <c r="N8" s="37"/>
    </row>
    <row r="9" spans="1:14" ht="15.75" x14ac:dyDescent="0.25">
      <c r="A9" s="22" t="s">
        <v>23</v>
      </c>
      <c r="B9" s="22" t="s">
        <v>24</v>
      </c>
      <c r="C9" s="45">
        <v>254607449</v>
      </c>
      <c r="D9" s="23">
        <f>+D10+D34</f>
        <v>0</v>
      </c>
      <c r="E9" s="23">
        <f>+E10+E34</f>
        <v>0</v>
      </c>
      <c r="F9" s="34">
        <v>0</v>
      </c>
      <c r="G9" s="34">
        <v>0</v>
      </c>
      <c r="H9" s="25">
        <f t="shared" ref="H9:H44" si="0">+C9+D9-E9+F9-G9</f>
        <v>254607449</v>
      </c>
      <c r="I9" s="24">
        <f>+I10+I34</f>
        <v>241361779.81999999</v>
      </c>
      <c r="J9" s="24">
        <f>+J10+J34</f>
        <v>239111779.81999999</v>
      </c>
      <c r="K9" s="24">
        <f>+I9-J9</f>
        <v>2250000</v>
      </c>
      <c r="L9" s="24">
        <f>+H9-I9</f>
        <v>13245669.180000007</v>
      </c>
      <c r="N9" s="31"/>
    </row>
    <row r="10" spans="1:14" ht="15.75" x14ac:dyDescent="0.25">
      <c r="A10" s="22" t="s">
        <v>25</v>
      </c>
      <c r="B10" s="22" t="s">
        <v>26</v>
      </c>
      <c r="C10" s="45">
        <v>235207441</v>
      </c>
      <c r="D10" s="23">
        <f>+D11+D17+D21</f>
        <v>0</v>
      </c>
      <c r="E10" s="23">
        <f>+E11+E17+E21</f>
        <v>0</v>
      </c>
      <c r="F10" s="34">
        <v>0</v>
      </c>
      <c r="G10" s="34">
        <v>0</v>
      </c>
      <c r="H10" s="25">
        <f t="shared" si="0"/>
        <v>235207441</v>
      </c>
      <c r="I10" s="24">
        <f>+I11+I17+I21</f>
        <v>237330275</v>
      </c>
      <c r="J10" s="24">
        <f>+J11+J17+J21</f>
        <v>235080275</v>
      </c>
      <c r="K10" s="24">
        <f>+I10-J10</f>
        <v>2250000</v>
      </c>
      <c r="L10" s="24">
        <f>+L11+L17+L21</f>
        <v>8847166</v>
      </c>
      <c r="N10" s="31"/>
    </row>
    <row r="11" spans="1:14" ht="15.75" x14ac:dyDescent="0.25">
      <c r="A11" s="22" t="s">
        <v>27</v>
      </c>
      <c r="B11" s="22" t="s">
        <v>28</v>
      </c>
      <c r="C11" s="45">
        <v>107676916</v>
      </c>
      <c r="D11" s="23">
        <f>+D12+D13+D14+D15+D16</f>
        <v>0</v>
      </c>
      <c r="E11" s="23">
        <f>+E12+E13+E14+E15+E16</f>
        <v>0</v>
      </c>
      <c r="F11" s="34">
        <v>0</v>
      </c>
      <c r="G11" s="34">
        <v>0</v>
      </c>
      <c r="H11" s="25">
        <f>+C11+D11-E11+F11-G11</f>
        <v>107676916</v>
      </c>
      <c r="I11" s="24">
        <f>+I12+I13+I14+I15+I16</f>
        <v>101933660</v>
      </c>
      <c r="J11" s="24">
        <f>+J12+J13+J14+J15+J16</f>
        <v>101933660</v>
      </c>
      <c r="K11" s="24">
        <f>+K12+K13+K14+K15+K16</f>
        <v>0</v>
      </c>
      <c r="L11" s="24">
        <f>+L12+L13+L14+L15+L16</f>
        <v>1963256</v>
      </c>
      <c r="N11" s="31"/>
    </row>
    <row r="12" spans="1:14" s="36" customFormat="1" ht="15.75" x14ac:dyDescent="0.25">
      <c r="A12" s="38" t="s">
        <v>29</v>
      </c>
      <c r="B12" s="38" t="s">
        <v>30</v>
      </c>
      <c r="C12" s="46">
        <v>90022361</v>
      </c>
      <c r="D12" s="39">
        <v>0</v>
      </c>
      <c r="E12" s="39">
        <v>0</v>
      </c>
      <c r="F12" s="34">
        <v>0</v>
      </c>
      <c r="G12" s="34">
        <v>2780000</v>
      </c>
      <c r="H12" s="40">
        <f t="shared" si="0"/>
        <v>87242361</v>
      </c>
      <c r="I12" s="41">
        <v>86496571</v>
      </c>
      <c r="J12" s="34">
        <v>86496571</v>
      </c>
      <c r="K12" s="41">
        <f>+I12-J12</f>
        <v>0</v>
      </c>
      <c r="L12" s="41">
        <f>+H12-I12</f>
        <v>745790</v>
      </c>
      <c r="N12" s="37"/>
    </row>
    <row r="13" spans="1:14" s="36" customFormat="1" ht="15.75" x14ac:dyDescent="0.25">
      <c r="A13" s="38" t="s">
        <v>31</v>
      </c>
      <c r="B13" s="38" t="s">
        <v>32</v>
      </c>
      <c r="C13" s="46">
        <v>3776108</v>
      </c>
      <c r="D13" s="39">
        <v>0</v>
      </c>
      <c r="E13" s="39">
        <v>0</v>
      </c>
      <c r="F13" s="34">
        <v>0</v>
      </c>
      <c r="G13" s="34">
        <v>0</v>
      </c>
      <c r="H13" s="40">
        <f t="shared" si="0"/>
        <v>3776108</v>
      </c>
      <c r="I13" s="41">
        <v>3603597</v>
      </c>
      <c r="J13" s="34">
        <v>3603597</v>
      </c>
      <c r="K13" s="41">
        <f t="shared" ref="K13:K16" si="1">+I13-J13</f>
        <v>0</v>
      </c>
      <c r="L13" s="41">
        <f>+H13-I13</f>
        <v>172511</v>
      </c>
      <c r="N13" s="37">
        <v>3</v>
      </c>
    </row>
    <row r="14" spans="1:14" s="36" customFormat="1" ht="15.75" x14ac:dyDescent="0.25">
      <c r="A14" s="38" t="s">
        <v>33</v>
      </c>
      <c r="B14" s="38" t="s">
        <v>34</v>
      </c>
      <c r="C14" s="46">
        <v>7501863</v>
      </c>
      <c r="D14" s="39">
        <v>0</v>
      </c>
      <c r="E14" s="39">
        <v>0</v>
      </c>
      <c r="F14" s="34">
        <v>0</v>
      </c>
      <c r="G14" s="34">
        <v>0</v>
      </c>
      <c r="H14" s="40">
        <f t="shared" si="0"/>
        <v>7501863</v>
      </c>
      <c r="I14" s="41">
        <v>6841693</v>
      </c>
      <c r="J14" s="34">
        <v>6841693</v>
      </c>
      <c r="K14" s="41">
        <f t="shared" si="1"/>
        <v>0</v>
      </c>
      <c r="L14" s="41">
        <f t="shared" ref="L14:L16" si="2">+H14-I14</f>
        <v>660170</v>
      </c>
      <c r="N14" s="37">
        <v>6</v>
      </c>
    </row>
    <row r="15" spans="1:14" s="36" customFormat="1" ht="15.75" x14ac:dyDescent="0.25">
      <c r="A15" s="38" t="s">
        <v>35</v>
      </c>
      <c r="B15" s="38" t="s">
        <v>36</v>
      </c>
      <c r="C15" s="46">
        <v>3750932</v>
      </c>
      <c r="D15" s="39">
        <v>0</v>
      </c>
      <c r="E15" s="39">
        <v>0</v>
      </c>
      <c r="F15" s="34">
        <v>0</v>
      </c>
      <c r="G15" s="34">
        <v>1000000</v>
      </c>
      <c r="H15" s="40">
        <f t="shared" si="0"/>
        <v>2750932</v>
      </c>
      <c r="I15" s="41">
        <v>2469281</v>
      </c>
      <c r="J15" s="34">
        <v>2469281</v>
      </c>
      <c r="K15" s="41">
        <f t="shared" si="1"/>
        <v>0</v>
      </c>
      <c r="L15" s="41">
        <f t="shared" si="2"/>
        <v>281651</v>
      </c>
      <c r="N15" s="37"/>
    </row>
    <row r="16" spans="1:14" s="36" customFormat="1" ht="16.5" thickBot="1" x14ac:dyDescent="0.3">
      <c r="A16" s="38" t="s">
        <v>94</v>
      </c>
      <c r="B16" s="38" t="s">
        <v>95</v>
      </c>
      <c r="C16" s="47">
        <v>2625652</v>
      </c>
      <c r="D16" s="39">
        <v>0</v>
      </c>
      <c r="E16" s="39">
        <v>0</v>
      </c>
      <c r="F16" s="34">
        <v>0</v>
      </c>
      <c r="G16" s="34">
        <v>0</v>
      </c>
      <c r="H16" s="40">
        <f t="shared" si="0"/>
        <v>2625652</v>
      </c>
      <c r="I16" s="41">
        <v>2522518</v>
      </c>
      <c r="J16" s="34">
        <v>2522518</v>
      </c>
      <c r="K16" s="41">
        <f t="shared" si="1"/>
        <v>0</v>
      </c>
      <c r="L16" s="41">
        <f t="shared" si="2"/>
        <v>103134</v>
      </c>
      <c r="N16" s="37"/>
    </row>
    <row r="17" spans="1:14" s="36" customFormat="1" ht="15.75" customHeight="1" x14ac:dyDescent="0.25">
      <c r="A17" s="32" t="s">
        <v>37</v>
      </c>
      <c r="B17" s="32" t="s">
        <v>38</v>
      </c>
      <c r="C17" s="45">
        <v>91400000</v>
      </c>
      <c r="D17" s="33">
        <f>+D18+D19+D20</f>
        <v>0</v>
      </c>
      <c r="E17" s="33">
        <f>+E18+E19+E20</f>
        <v>0</v>
      </c>
      <c r="F17" s="34">
        <v>0</v>
      </c>
      <c r="G17" s="34">
        <v>0</v>
      </c>
      <c r="H17" s="35">
        <v>105300000</v>
      </c>
      <c r="I17" s="34">
        <f>+I18+I19+I20</f>
        <v>101150000</v>
      </c>
      <c r="J17" s="34">
        <f>+J18+J19+J20</f>
        <v>98900000</v>
      </c>
      <c r="K17" s="34">
        <f>+K18+K19+K20</f>
        <v>2250000</v>
      </c>
      <c r="L17" s="34">
        <f>+L18+L19+L20</f>
        <v>5000000</v>
      </c>
      <c r="N17" s="42">
        <f>+H17-I17</f>
        <v>4150000</v>
      </c>
    </row>
    <row r="18" spans="1:14" s="36" customFormat="1" ht="15.75" customHeight="1" x14ac:dyDescent="0.25">
      <c r="A18" s="38" t="s">
        <v>39</v>
      </c>
      <c r="B18" s="38" t="s">
        <v>40</v>
      </c>
      <c r="C18" s="46">
        <v>30000000</v>
      </c>
      <c r="D18" s="39">
        <v>0</v>
      </c>
      <c r="E18" s="39">
        <v>0</v>
      </c>
      <c r="F18" s="34">
        <v>13900000</v>
      </c>
      <c r="G18" s="34">
        <v>0</v>
      </c>
      <c r="H18" s="40">
        <f t="shared" si="0"/>
        <v>43900000</v>
      </c>
      <c r="I18" s="41">
        <v>43900000</v>
      </c>
      <c r="J18" s="34">
        <v>43900000</v>
      </c>
      <c r="K18" s="41">
        <f>+I18-J18</f>
        <v>0</v>
      </c>
      <c r="L18" s="41">
        <f t="shared" ref="L18:L20" si="3">+H18-I18</f>
        <v>0</v>
      </c>
      <c r="N18" s="37"/>
    </row>
    <row r="19" spans="1:14" s="36" customFormat="1" ht="15.75" customHeight="1" x14ac:dyDescent="0.25">
      <c r="A19" s="38" t="s">
        <v>41</v>
      </c>
      <c r="B19" s="38" t="s">
        <v>42</v>
      </c>
      <c r="C19" s="46">
        <v>0</v>
      </c>
      <c r="D19" s="39">
        <v>0</v>
      </c>
      <c r="E19" s="39">
        <v>0</v>
      </c>
      <c r="F19" s="34">
        <v>0</v>
      </c>
      <c r="G19" s="34">
        <v>0</v>
      </c>
      <c r="H19" s="40">
        <f t="shared" si="0"/>
        <v>0</v>
      </c>
      <c r="I19" s="41">
        <v>0</v>
      </c>
      <c r="J19" s="34">
        <v>0</v>
      </c>
      <c r="K19" s="41">
        <f t="shared" ref="K19:K20" si="4">+I19-J19</f>
        <v>0</v>
      </c>
      <c r="L19" s="41">
        <f t="shared" si="3"/>
        <v>0</v>
      </c>
      <c r="N19" s="37" t="s">
        <v>96</v>
      </c>
    </row>
    <row r="20" spans="1:14" s="36" customFormat="1" ht="15.75" customHeight="1" x14ac:dyDescent="0.25">
      <c r="A20" s="38" t="s">
        <v>43</v>
      </c>
      <c r="B20" s="38" t="s">
        <v>44</v>
      </c>
      <c r="C20" s="46">
        <v>61400000</v>
      </c>
      <c r="D20" s="39">
        <v>0</v>
      </c>
      <c r="E20" s="39">
        <v>0</v>
      </c>
      <c r="F20" s="34">
        <v>4850000</v>
      </c>
      <c r="G20" s="34">
        <v>4000000</v>
      </c>
      <c r="H20" s="40">
        <f t="shared" si="0"/>
        <v>62250000</v>
      </c>
      <c r="I20" s="41">
        <v>57250000</v>
      </c>
      <c r="J20" s="34">
        <v>55000000</v>
      </c>
      <c r="K20" s="41">
        <f t="shared" si="4"/>
        <v>2250000</v>
      </c>
      <c r="L20" s="41">
        <f t="shared" si="3"/>
        <v>5000000</v>
      </c>
      <c r="N20" s="37"/>
    </row>
    <row r="21" spans="1:14" s="36" customFormat="1" ht="15.75" customHeight="1" x14ac:dyDescent="0.25">
      <c r="A21" s="32" t="s">
        <v>45</v>
      </c>
      <c r="B21" s="32" t="s">
        <v>46</v>
      </c>
      <c r="C21" s="45">
        <v>36130525</v>
      </c>
      <c r="D21" s="33">
        <v>0</v>
      </c>
      <c r="E21" s="33">
        <v>0</v>
      </c>
      <c r="F21" s="34">
        <v>0</v>
      </c>
      <c r="G21" s="34">
        <v>0</v>
      </c>
      <c r="H21" s="35">
        <f t="shared" si="0"/>
        <v>36130525</v>
      </c>
      <c r="I21" s="34">
        <f>+I22+I29</f>
        <v>34246615</v>
      </c>
      <c r="J21" s="34">
        <f>+J22+J29</f>
        <v>34246615</v>
      </c>
      <c r="K21" s="34">
        <f>+K22+K29</f>
        <v>0</v>
      </c>
      <c r="L21" s="34">
        <f>+L22+L29</f>
        <v>1883910</v>
      </c>
      <c r="N21" s="43">
        <f>+H22+H29</f>
        <v>36130525</v>
      </c>
    </row>
    <row r="22" spans="1:14" s="36" customFormat="1" ht="30" customHeight="1" x14ac:dyDescent="0.25">
      <c r="A22" s="32" t="s">
        <v>47</v>
      </c>
      <c r="B22" s="32" t="s">
        <v>48</v>
      </c>
      <c r="C22" s="45">
        <v>31628490</v>
      </c>
      <c r="D22" s="33">
        <v>0</v>
      </c>
      <c r="E22" s="33">
        <v>0</v>
      </c>
      <c r="F22" s="34">
        <v>0</v>
      </c>
      <c r="G22" s="34">
        <v>0</v>
      </c>
      <c r="H22" s="35">
        <f t="shared" si="0"/>
        <v>31628490</v>
      </c>
      <c r="I22" s="34">
        <f>+I23+I24+I25+I26+I27+I28</f>
        <v>29989015</v>
      </c>
      <c r="J22" s="34">
        <f>+J23+J24+J25+J26+J27+J28</f>
        <v>29989015</v>
      </c>
      <c r="K22" s="34">
        <f>+K23+K24+K25+K26+K27+K28</f>
        <v>0</v>
      </c>
      <c r="L22" s="34">
        <f>+L23+L24+L25+L26+L27+L28</f>
        <v>1639475</v>
      </c>
      <c r="N22" s="37"/>
    </row>
    <row r="23" spans="1:14" s="36" customFormat="1" ht="30" customHeight="1" x14ac:dyDescent="0.25">
      <c r="A23" s="38" t="s">
        <v>49</v>
      </c>
      <c r="B23" s="38" t="s">
        <v>50</v>
      </c>
      <c r="C23" s="46">
        <v>7651924</v>
      </c>
      <c r="D23" s="39">
        <v>0</v>
      </c>
      <c r="E23" s="39">
        <v>0</v>
      </c>
      <c r="F23" s="34">
        <v>0</v>
      </c>
      <c r="G23" s="34">
        <v>0</v>
      </c>
      <c r="H23" s="40">
        <f t="shared" si="0"/>
        <v>7651924</v>
      </c>
      <c r="I23" s="41">
        <v>7228300</v>
      </c>
      <c r="J23" s="34">
        <v>7228300</v>
      </c>
      <c r="K23" s="41">
        <f>+I23-J23</f>
        <v>0</v>
      </c>
      <c r="L23" s="41">
        <f>+H23-I23</f>
        <v>423624</v>
      </c>
      <c r="N23" s="43">
        <f>+C17+D17-E17+F17-G17</f>
        <v>91400000</v>
      </c>
    </row>
    <row r="24" spans="1:14" s="36" customFormat="1" ht="15.75" customHeight="1" x14ac:dyDescent="0.25">
      <c r="A24" s="38" t="s">
        <v>51</v>
      </c>
      <c r="B24" s="38" t="s">
        <v>52</v>
      </c>
      <c r="C24" s="46">
        <v>10802716</v>
      </c>
      <c r="D24" s="39">
        <v>0</v>
      </c>
      <c r="E24" s="39">
        <v>0</v>
      </c>
      <c r="F24" s="34">
        <v>0</v>
      </c>
      <c r="G24" s="34">
        <v>0</v>
      </c>
      <c r="H24" s="40">
        <f t="shared" si="0"/>
        <v>10802716</v>
      </c>
      <c r="I24" s="41">
        <v>10204700</v>
      </c>
      <c r="J24" s="34">
        <v>10204700</v>
      </c>
      <c r="K24" s="41">
        <f t="shared" ref="K24:K44" si="5">+I24-J24</f>
        <v>0</v>
      </c>
      <c r="L24" s="41">
        <f t="shared" ref="L24:L44" si="6">+H24-I24</f>
        <v>598016</v>
      </c>
      <c r="N24" s="37"/>
    </row>
    <row r="25" spans="1:14" s="36" customFormat="1" ht="30" customHeight="1" x14ac:dyDescent="0.25">
      <c r="A25" s="38" t="s">
        <v>53</v>
      </c>
      <c r="B25" s="38" t="s">
        <v>54</v>
      </c>
      <c r="C25" s="46">
        <v>469918</v>
      </c>
      <c r="D25" s="39">
        <v>0</v>
      </c>
      <c r="E25" s="39">
        <v>0</v>
      </c>
      <c r="F25" s="34">
        <v>0</v>
      </c>
      <c r="G25" s="34">
        <v>0</v>
      </c>
      <c r="H25" s="40">
        <f t="shared" si="0"/>
        <v>469918</v>
      </c>
      <c r="I25" s="41">
        <v>445200</v>
      </c>
      <c r="J25" s="34">
        <v>445200</v>
      </c>
      <c r="K25" s="41">
        <f t="shared" si="5"/>
        <v>0</v>
      </c>
      <c r="L25" s="41">
        <f t="shared" si="6"/>
        <v>24718</v>
      </c>
      <c r="N25" s="37"/>
    </row>
    <row r="26" spans="1:14" s="36" customFormat="1" ht="15.75" customHeight="1" x14ac:dyDescent="0.25">
      <c r="A26" s="38" t="s">
        <v>55</v>
      </c>
      <c r="B26" s="38" t="s">
        <v>56</v>
      </c>
      <c r="C26" s="46">
        <v>3600905</v>
      </c>
      <c r="D26" s="39">
        <v>0</v>
      </c>
      <c r="E26" s="39">
        <v>0</v>
      </c>
      <c r="F26" s="34">
        <v>0</v>
      </c>
      <c r="G26" s="34">
        <v>0</v>
      </c>
      <c r="H26" s="40">
        <f t="shared" si="0"/>
        <v>3600905</v>
      </c>
      <c r="I26" s="41">
        <v>3402900</v>
      </c>
      <c r="J26" s="34">
        <v>3402900</v>
      </c>
      <c r="K26" s="41">
        <f t="shared" si="5"/>
        <v>0</v>
      </c>
      <c r="L26" s="41">
        <f t="shared" si="6"/>
        <v>198005</v>
      </c>
      <c r="N26" s="37"/>
    </row>
    <row r="27" spans="1:14" s="36" customFormat="1" ht="15.75" customHeight="1" x14ac:dyDescent="0.25">
      <c r="A27" s="38" t="s">
        <v>57</v>
      </c>
      <c r="B27" s="38" t="s">
        <v>58</v>
      </c>
      <c r="C27" s="46">
        <v>8127703</v>
      </c>
      <c r="D27" s="39">
        <v>0</v>
      </c>
      <c r="E27" s="39">
        <v>0</v>
      </c>
      <c r="F27" s="34">
        <v>0</v>
      </c>
      <c r="G27" s="34">
        <v>0</v>
      </c>
      <c r="H27" s="40">
        <f t="shared" si="0"/>
        <v>8127703</v>
      </c>
      <c r="I27" s="41">
        <v>7776374</v>
      </c>
      <c r="J27" s="34">
        <v>7776374</v>
      </c>
      <c r="K27" s="41">
        <f t="shared" si="5"/>
        <v>0</v>
      </c>
      <c r="L27" s="41">
        <f t="shared" si="6"/>
        <v>351329</v>
      </c>
      <c r="N27" s="37"/>
    </row>
    <row r="28" spans="1:14" s="36" customFormat="1" ht="15.75" customHeight="1" x14ac:dyDescent="0.25">
      <c r="A28" s="38" t="s">
        <v>59</v>
      </c>
      <c r="B28" s="38" t="s">
        <v>60</v>
      </c>
      <c r="C28" s="46">
        <v>975324</v>
      </c>
      <c r="D28" s="39">
        <v>0</v>
      </c>
      <c r="E28" s="39">
        <v>0</v>
      </c>
      <c r="F28" s="34">
        <v>0</v>
      </c>
      <c r="G28" s="34">
        <v>0</v>
      </c>
      <c r="H28" s="40">
        <f t="shared" si="0"/>
        <v>975324</v>
      </c>
      <c r="I28" s="41">
        <v>931541</v>
      </c>
      <c r="J28" s="34">
        <v>931541</v>
      </c>
      <c r="K28" s="41">
        <f t="shared" si="5"/>
        <v>0</v>
      </c>
      <c r="L28" s="41">
        <f t="shared" si="6"/>
        <v>43783</v>
      </c>
      <c r="N28" s="37"/>
    </row>
    <row r="29" spans="1:14" s="36" customFormat="1" ht="30" customHeight="1" x14ac:dyDescent="0.25">
      <c r="A29" s="32" t="s">
        <v>61</v>
      </c>
      <c r="B29" s="32" t="s">
        <v>62</v>
      </c>
      <c r="C29" s="45">
        <v>4502035</v>
      </c>
      <c r="D29" s="33">
        <v>0</v>
      </c>
      <c r="E29" s="33">
        <v>0</v>
      </c>
      <c r="F29" s="34">
        <v>0</v>
      </c>
      <c r="G29" s="34">
        <v>0</v>
      </c>
      <c r="H29" s="35">
        <f t="shared" si="0"/>
        <v>4502035</v>
      </c>
      <c r="I29" s="34">
        <f>+I30+I31+I32+I33</f>
        <v>4257600</v>
      </c>
      <c r="J29" s="34">
        <f>+J30+J31+J32+J33</f>
        <v>4257600</v>
      </c>
      <c r="K29" s="34">
        <f>+K30+K31+K32+K33</f>
        <v>0</v>
      </c>
      <c r="L29" s="34">
        <f>+L30+L31+L32+L33</f>
        <v>244435</v>
      </c>
    </row>
    <row r="30" spans="1:14" s="36" customFormat="1" ht="15.75" customHeight="1" x14ac:dyDescent="0.25">
      <c r="A30" s="38" t="s">
        <v>63</v>
      </c>
      <c r="B30" s="38" t="s">
        <v>64</v>
      </c>
      <c r="C30" s="46">
        <v>450204</v>
      </c>
      <c r="D30" s="39">
        <v>0</v>
      </c>
      <c r="E30" s="39">
        <v>0</v>
      </c>
      <c r="F30" s="34">
        <v>0</v>
      </c>
      <c r="G30" s="34">
        <v>0</v>
      </c>
      <c r="H30" s="40">
        <f t="shared" si="0"/>
        <v>450204</v>
      </c>
      <c r="I30" s="41">
        <v>426600</v>
      </c>
      <c r="J30" s="34">
        <v>426600</v>
      </c>
      <c r="K30" s="41">
        <f t="shared" si="5"/>
        <v>0</v>
      </c>
      <c r="L30" s="41">
        <f t="shared" si="6"/>
        <v>23604</v>
      </c>
    </row>
    <row r="31" spans="1:14" s="36" customFormat="1" ht="30" customHeight="1" x14ac:dyDescent="0.25">
      <c r="A31" s="38" t="s">
        <v>65</v>
      </c>
      <c r="B31" s="38" t="s">
        <v>66</v>
      </c>
      <c r="C31" s="46">
        <v>2701220</v>
      </c>
      <c r="D31" s="39">
        <v>0</v>
      </c>
      <c r="E31" s="39">
        <v>0</v>
      </c>
      <c r="F31" s="34">
        <v>0</v>
      </c>
      <c r="G31" s="34">
        <v>0</v>
      </c>
      <c r="H31" s="40">
        <f t="shared" si="0"/>
        <v>2701220</v>
      </c>
      <c r="I31" s="41">
        <v>2552600</v>
      </c>
      <c r="J31" s="34">
        <v>2552600</v>
      </c>
      <c r="K31" s="41">
        <f t="shared" si="5"/>
        <v>0</v>
      </c>
      <c r="L31" s="41">
        <f t="shared" si="6"/>
        <v>148620</v>
      </c>
    </row>
    <row r="32" spans="1:14" s="36" customFormat="1" ht="30" customHeight="1" x14ac:dyDescent="0.25">
      <c r="A32" s="38" t="s">
        <v>67</v>
      </c>
      <c r="B32" s="38" t="s">
        <v>68</v>
      </c>
      <c r="C32" s="46">
        <v>450204</v>
      </c>
      <c r="D32" s="39">
        <v>0</v>
      </c>
      <c r="E32" s="39">
        <v>0</v>
      </c>
      <c r="F32" s="34">
        <v>0</v>
      </c>
      <c r="G32" s="34">
        <v>0</v>
      </c>
      <c r="H32" s="40">
        <f t="shared" si="0"/>
        <v>450204</v>
      </c>
      <c r="I32" s="41">
        <v>426600</v>
      </c>
      <c r="J32" s="34">
        <v>426600</v>
      </c>
      <c r="K32" s="41">
        <f t="shared" si="5"/>
        <v>0</v>
      </c>
      <c r="L32" s="41">
        <f t="shared" si="6"/>
        <v>23604</v>
      </c>
    </row>
    <row r="33" spans="1:12" s="36" customFormat="1" ht="15.75" x14ac:dyDescent="0.25">
      <c r="A33" s="38" t="s">
        <v>69</v>
      </c>
      <c r="B33" s="38" t="s">
        <v>70</v>
      </c>
      <c r="C33" s="46">
        <v>900407</v>
      </c>
      <c r="D33" s="39">
        <v>0</v>
      </c>
      <c r="E33" s="39">
        <v>0</v>
      </c>
      <c r="F33" s="34">
        <v>0</v>
      </c>
      <c r="G33" s="34">
        <v>0</v>
      </c>
      <c r="H33" s="40">
        <f t="shared" si="0"/>
        <v>900407</v>
      </c>
      <c r="I33" s="41">
        <v>851800</v>
      </c>
      <c r="J33" s="34">
        <v>851800</v>
      </c>
      <c r="K33" s="41">
        <f t="shared" si="5"/>
        <v>0</v>
      </c>
      <c r="L33" s="41">
        <f t="shared" si="6"/>
        <v>48607</v>
      </c>
    </row>
    <row r="34" spans="1:12" s="36" customFormat="1" ht="15.75" x14ac:dyDescent="0.25">
      <c r="A34" s="32" t="s">
        <v>71</v>
      </c>
      <c r="B34" s="32" t="s">
        <v>72</v>
      </c>
      <c r="C34" s="45">
        <v>19400008</v>
      </c>
      <c r="D34" s="33">
        <v>0</v>
      </c>
      <c r="E34" s="33">
        <v>0</v>
      </c>
      <c r="F34" s="34">
        <v>0</v>
      </c>
      <c r="G34" s="34">
        <v>0</v>
      </c>
      <c r="H34" s="35">
        <f t="shared" si="0"/>
        <v>19400008</v>
      </c>
      <c r="I34" s="34">
        <f>+I35+I36+I37+I38+I39+I40+I41+I42+I43+I44</f>
        <v>4031504.8200000003</v>
      </c>
      <c r="J34" s="34">
        <f>+J35+J36+J37+J38+J39+J40+J41+J42+J43+J44</f>
        <v>4031504.8200000003</v>
      </c>
      <c r="K34" s="34">
        <f>+K35+K36+K37+K38+K39+K40+K41+K42+K43+K44</f>
        <v>0</v>
      </c>
      <c r="L34" s="34">
        <f>+L35+L36+L37+L38+L39+L40+L41+L42+L43+L44</f>
        <v>4398503.18</v>
      </c>
    </row>
    <row r="35" spans="1:12" s="36" customFormat="1" ht="15.75" x14ac:dyDescent="0.25">
      <c r="A35" s="38" t="s">
        <v>73</v>
      </c>
      <c r="B35" s="38" t="s">
        <v>74</v>
      </c>
      <c r="C35" s="46">
        <v>1</v>
      </c>
      <c r="D35" s="39">
        <v>0</v>
      </c>
      <c r="E35" s="39">
        <v>0</v>
      </c>
      <c r="F35" s="34">
        <v>0</v>
      </c>
      <c r="G35" s="34">
        <v>0</v>
      </c>
      <c r="H35" s="40">
        <f t="shared" si="0"/>
        <v>1</v>
      </c>
      <c r="I35" s="41">
        <v>0</v>
      </c>
      <c r="J35" s="34">
        <v>0</v>
      </c>
      <c r="K35" s="41">
        <f t="shared" si="5"/>
        <v>0</v>
      </c>
      <c r="L35" s="41">
        <f t="shared" si="6"/>
        <v>1</v>
      </c>
    </row>
    <row r="36" spans="1:12" s="36" customFormat="1" ht="15.75" x14ac:dyDescent="0.25">
      <c r="A36" s="38" t="s">
        <v>75</v>
      </c>
      <c r="B36" s="38" t="s">
        <v>76</v>
      </c>
      <c r="C36" s="46">
        <v>5000001</v>
      </c>
      <c r="D36" s="39">
        <v>0</v>
      </c>
      <c r="E36" s="39">
        <v>0</v>
      </c>
      <c r="F36" s="34">
        <v>4000000</v>
      </c>
      <c r="G36" s="34">
        <v>4990000</v>
      </c>
      <c r="H36" s="40">
        <f t="shared" si="0"/>
        <v>4010001</v>
      </c>
      <c r="I36" s="41">
        <v>0</v>
      </c>
      <c r="J36" s="34">
        <v>0</v>
      </c>
      <c r="K36" s="41">
        <f t="shared" si="5"/>
        <v>0</v>
      </c>
      <c r="L36" s="41">
        <f t="shared" si="6"/>
        <v>4010001</v>
      </c>
    </row>
    <row r="37" spans="1:12" s="36" customFormat="1" ht="15.75" x14ac:dyDescent="0.25">
      <c r="A37" s="38" t="s">
        <v>77</v>
      </c>
      <c r="B37" s="38" t="s">
        <v>78</v>
      </c>
      <c r="C37" s="46">
        <v>1</v>
      </c>
      <c r="D37" s="39">
        <v>0</v>
      </c>
      <c r="E37" s="39">
        <v>0</v>
      </c>
      <c r="F37" s="34">
        <v>0</v>
      </c>
      <c r="G37" s="34">
        <v>0</v>
      </c>
      <c r="H37" s="40">
        <f t="shared" si="0"/>
        <v>1</v>
      </c>
      <c r="I37" s="41">
        <v>0</v>
      </c>
      <c r="J37" s="34">
        <v>0</v>
      </c>
      <c r="K37" s="41">
        <f t="shared" si="5"/>
        <v>0</v>
      </c>
      <c r="L37" s="41">
        <f t="shared" si="6"/>
        <v>1</v>
      </c>
    </row>
    <row r="38" spans="1:12" s="36" customFormat="1" ht="15.75" x14ac:dyDescent="0.25">
      <c r="A38" s="38" t="s">
        <v>79</v>
      </c>
      <c r="B38" s="38" t="s">
        <v>80</v>
      </c>
      <c r="C38" s="46">
        <v>5000001</v>
      </c>
      <c r="D38" s="39">
        <v>0</v>
      </c>
      <c r="E38" s="39">
        <v>0</v>
      </c>
      <c r="F38" s="34">
        <v>0</v>
      </c>
      <c r="G38" s="34">
        <v>4990000</v>
      </c>
      <c r="H38" s="40">
        <f t="shared" si="0"/>
        <v>10001</v>
      </c>
      <c r="I38" s="41">
        <v>0</v>
      </c>
      <c r="J38" s="34">
        <v>0</v>
      </c>
      <c r="K38" s="41">
        <f t="shared" si="5"/>
        <v>0</v>
      </c>
      <c r="L38" s="41">
        <f t="shared" si="6"/>
        <v>10001</v>
      </c>
    </row>
    <row r="39" spans="1:12" s="36" customFormat="1" ht="15.75" x14ac:dyDescent="0.25">
      <c r="A39" s="38" t="s">
        <v>81</v>
      </c>
      <c r="B39" s="38" t="s">
        <v>82</v>
      </c>
      <c r="C39" s="46">
        <v>5000001</v>
      </c>
      <c r="D39" s="39">
        <v>0</v>
      </c>
      <c r="E39" s="39">
        <v>0</v>
      </c>
      <c r="F39" s="34">
        <v>0</v>
      </c>
      <c r="G39" s="34">
        <v>4990000</v>
      </c>
      <c r="H39" s="35">
        <f t="shared" si="0"/>
        <v>10001</v>
      </c>
      <c r="I39" s="41">
        <v>0</v>
      </c>
      <c r="J39" s="34">
        <v>0</v>
      </c>
      <c r="K39" s="41">
        <f t="shared" si="5"/>
        <v>0</v>
      </c>
      <c r="L39" s="41">
        <f t="shared" si="6"/>
        <v>10001</v>
      </c>
    </row>
    <row r="40" spans="1:12" s="36" customFormat="1" ht="15.75" x14ac:dyDescent="0.25">
      <c r="A40" s="38" t="s">
        <v>83</v>
      </c>
      <c r="B40" s="38" t="s">
        <v>84</v>
      </c>
      <c r="C40" s="46">
        <v>1</v>
      </c>
      <c r="D40" s="39">
        <v>0</v>
      </c>
      <c r="E40" s="39">
        <v>0</v>
      </c>
      <c r="F40" s="34">
        <v>0</v>
      </c>
      <c r="G40" s="34">
        <v>0</v>
      </c>
      <c r="H40" s="40">
        <f t="shared" si="0"/>
        <v>1</v>
      </c>
      <c r="I40" s="41">
        <v>0</v>
      </c>
      <c r="J40" s="34">
        <v>0</v>
      </c>
      <c r="K40" s="41">
        <f t="shared" si="5"/>
        <v>0</v>
      </c>
      <c r="L40" s="41">
        <f t="shared" si="6"/>
        <v>1</v>
      </c>
    </row>
    <row r="41" spans="1:12" s="36" customFormat="1" ht="15.75" x14ac:dyDescent="0.25">
      <c r="A41" s="38" t="s">
        <v>85</v>
      </c>
      <c r="B41" s="38" t="s">
        <v>86</v>
      </c>
      <c r="C41" s="46">
        <v>1</v>
      </c>
      <c r="D41" s="39">
        <v>0</v>
      </c>
      <c r="E41" s="39">
        <v>0</v>
      </c>
      <c r="F41" s="34">
        <v>0</v>
      </c>
      <c r="G41" s="34">
        <v>0</v>
      </c>
      <c r="H41" s="40">
        <f t="shared" si="0"/>
        <v>1</v>
      </c>
      <c r="I41" s="41">
        <v>0</v>
      </c>
      <c r="J41" s="34">
        <v>0</v>
      </c>
      <c r="K41" s="41">
        <f t="shared" si="5"/>
        <v>0</v>
      </c>
      <c r="L41" s="41">
        <f t="shared" si="6"/>
        <v>1</v>
      </c>
    </row>
    <row r="42" spans="1:12" s="36" customFormat="1" ht="15.75" x14ac:dyDescent="0.25">
      <c r="A42" s="38" t="s">
        <v>87</v>
      </c>
      <c r="B42" s="38" t="s">
        <v>88</v>
      </c>
      <c r="C42" s="46">
        <v>1</v>
      </c>
      <c r="D42" s="39">
        <v>0</v>
      </c>
      <c r="E42" s="39">
        <v>0</v>
      </c>
      <c r="F42" s="34">
        <v>0</v>
      </c>
      <c r="G42" s="34">
        <v>0</v>
      </c>
      <c r="H42" s="40">
        <f t="shared" si="0"/>
        <v>1</v>
      </c>
      <c r="I42" s="41">
        <v>0</v>
      </c>
      <c r="J42" s="34">
        <v>0</v>
      </c>
      <c r="K42" s="41">
        <f t="shared" si="5"/>
        <v>0</v>
      </c>
      <c r="L42" s="41">
        <f t="shared" si="6"/>
        <v>1</v>
      </c>
    </row>
    <row r="43" spans="1:12" s="36" customFormat="1" ht="15.75" x14ac:dyDescent="0.25">
      <c r="A43" s="38" t="s">
        <v>89</v>
      </c>
      <c r="B43" s="38" t="s">
        <v>90</v>
      </c>
      <c r="C43" s="46">
        <v>2800000</v>
      </c>
      <c r="D43" s="39">
        <v>0</v>
      </c>
      <c r="E43" s="39">
        <v>0</v>
      </c>
      <c r="F43" s="34">
        <v>0</v>
      </c>
      <c r="G43" s="34">
        <v>0</v>
      </c>
      <c r="H43" s="40">
        <f t="shared" si="0"/>
        <v>2800000</v>
      </c>
      <c r="I43" s="41">
        <v>2800000</v>
      </c>
      <c r="J43" s="34">
        <v>2800000</v>
      </c>
      <c r="K43" s="41">
        <f t="shared" si="5"/>
        <v>0</v>
      </c>
      <c r="L43" s="41">
        <f t="shared" si="6"/>
        <v>0</v>
      </c>
    </row>
    <row r="44" spans="1:12" s="49" customFormat="1" ht="15.75" x14ac:dyDescent="0.25">
      <c r="A44" s="38" t="s">
        <v>91</v>
      </c>
      <c r="B44" s="38" t="s">
        <v>92</v>
      </c>
      <c r="C44" s="46">
        <v>1600000</v>
      </c>
      <c r="D44" s="39">
        <v>0</v>
      </c>
      <c r="E44" s="39">
        <v>0</v>
      </c>
      <c r="F44" s="34">
        <v>0</v>
      </c>
      <c r="G44" s="34">
        <v>0</v>
      </c>
      <c r="H44" s="40">
        <f t="shared" si="0"/>
        <v>1600000</v>
      </c>
      <c r="I44" s="41">
        <v>1231504.82</v>
      </c>
      <c r="J44" s="34">
        <v>1231504.82</v>
      </c>
      <c r="K44" s="41">
        <f t="shared" si="5"/>
        <v>0</v>
      </c>
      <c r="L44" s="41">
        <f t="shared" si="6"/>
        <v>368495.17999999993</v>
      </c>
    </row>
    <row r="45" spans="1:12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x14ac:dyDescent="0.25">
      <c r="A46" s="26"/>
      <c r="B46" s="26"/>
      <c r="C46" s="26"/>
      <c r="D46" s="27"/>
      <c r="E46" s="28"/>
      <c r="F46" s="26"/>
      <c r="G46" s="26"/>
      <c r="H46" s="29"/>
      <c r="I46" s="26"/>
      <c r="J46" s="26"/>
      <c r="K46" s="26"/>
      <c r="L46" s="26"/>
    </row>
    <row r="47" spans="1:12" x14ac:dyDescent="0.25">
      <c r="A47" s="26"/>
      <c r="B47" s="26"/>
      <c r="C47" s="29"/>
      <c r="D47" s="26"/>
      <c r="E47" s="26"/>
      <c r="F47" s="26"/>
      <c r="G47" s="26"/>
      <c r="H47" s="26"/>
      <c r="I47" s="26"/>
      <c r="J47" s="26"/>
      <c r="K47" s="26"/>
      <c r="L47" s="26"/>
    </row>
    <row r="48" spans="1:12" x14ac:dyDescent="0.25">
      <c r="A48" s="26"/>
      <c r="B48" s="26"/>
      <c r="C48" s="29"/>
      <c r="D48" s="28"/>
      <c r="E48" s="26"/>
      <c r="F48" s="26"/>
      <c r="G48" s="26"/>
      <c r="H48" s="26"/>
      <c r="I48" s="26"/>
      <c r="J48" s="26"/>
      <c r="K48" s="26"/>
      <c r="L48" s="26"/>
    </row>
    <row r="49" spans="1:12" x14ac:dyDescent="0.25">
      <c r="A49" s="26"/>
      <c r="B49" s="26"/>
      <c r="C49" s="29"/>
      <c r="D49" s="30"/>
      <c r="E49" s="13"/>
      <c r="F49" s="13" t="s">
        <v>99</v>
      </c>
      <c r="G49" s="13"/>
      <c r="H49" s="26"/>
      <c r="I49" s="26"/>
      <c r="J49" s="26"/>
      <c r="K49" s="26"/>
      <c r="L49" s="26"/>
    </row>
    <row r="50" spans="1:12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x14ac:dyDescent="0.25">
      <c r="A51" s="26"/>
      <c r="B51" s="26"/>
      <c r="C51" s="26"/>
      <c r="D51" s="30"/>
      <c r="E51" s="13"/>
      <c r="F51" s="13"/>
      <c r="G51" s="13"/>
      <c r="H51" s="13"/>
      <c r="I51" s="26"/>
      <c r="J51" s="26"/>
      <c r="K51" s="26"/>
      <c r="L51" s="26"/>
    </row>
    <row r="52" spans="1:12" x14ac:dyDescent="0.25">
      <c r="A52" s="26"/>
      <c r="B52" s="26"/>
      <c r="C52" s="26"/>
      <c r="D52" s="30"/>
      <c r="E52" s="9"/>
      <c r="F52" s="9"/>
      <c r="G52" s="9"/>
      <c r="H52" s="9"/>
      <c r="I52" s="26"/>
      <c r="J52" s="26"/>
      <c r="K52" s="26"/>
      <c r="L52" s="26"/>
    </row>
    <row r="53" spans="1:12" x14ac:dyDescent="0.25">
      <c r="A53" s="26"/>
      <c r="B53" s="26"/>
      <c r="C53" s="26"/>
      <c r="D53" s="30"/>
      <c r="E53" s="9"/>
      <c r="F53" s="9"/>
      <c r="G53" s="9"/>
      <c r="H53" s="9"/>
      <c r="I53" s="26"/>
      <c r="J53" s="26"/>
      <c r="K53" s="26"/>
      <c r="L53" s="26"/>
    </row>
    <row r="54" spans="1:12" x14ac:dyDescent="0.25">
      <c r="A54" s="26"/>
      <c r="B54" s="26"/>
      <c r="C54" s="26"/>
      <c r="D54" s="9" t="s">
        <v>93</v>
      </c>
      <c r="E54" s="9"/>
      <c r="F54" s="9"/>
      <c r="G54" s="9"/>
      <c r="H54" s="9"/>
      <c r="I54" s="26"/>
      <c r="J54" s="26"/>
      <c r="K54" s="26"/>
      <c r="L54" s="26"/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31" zoomScale="70" zoomScaleNormal="70" workbookViewId="0">
      <selection activeCell="E47" sqref="E47"/>
    </sheetView>
  </sheetViews>
  <sheetFormatPr baseColWidth="10" defaultRowHeight="15" x14ac:dyDescent="0.25"/>
  <cols>
    <col min="1" max="1" width="10.7109375" customWidth="1"/>
    <col min="2" max="2" width="44.42578125" customWidth="1"/>
    <col min="3" max="3" width="23.85546875" customWidth="1"/>
    <col min="4" max="4" width="25.5703125" customWidth="1"/>
    <col min="5" max="6" width="19.28515625" customWidth="1"/>
    <col min="7" max="8" width="19.42578125" customWidth="1"/>
    <col min="9" max="9" width="21.28515625" customWidth="1"/>
    <col min="10" max="10" width="15" bestFit="1" customWidth="1"/>
    <col min="11" max="11" width="19.42578125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 t="s">
        <v>0</v>
      </c>
      <c r="I1" s="4"/>
    </row>
    <row r="2" spans="1:11" x14ac:dyDescent="0.25">
      <c r="A2" s="54" t="s">
        <v>1</v>
      </c>
      <c r="B2" s="54"/>
      <c r="C2" s="6">
        <f>C8+C9</f>
        <v>594576708</v>
      </c>
      <c r="D2" s="6">
        <f>D8+D9</f>
        <v>594576708</v>
      </c>
      <c r="E2" s="6">
        <f t="shared" ref="E2:G2" si="0">E8+E9</f>
        <v>524762130.81999999</v>
      </c>
      <c r="F2" s="6">
        <f t="shared" si="0"/>
        <v>524762130.81999999</v>
      </c>
      <c r="G2" s="6">
        <f t="shared" si="0"/>
        <v>507699654.81999999</v>
      </c>
      <c r="H2" s="6"/>
      <c r="I2" s="7"/>
    </row>
    <row r="3" spans="1:11" x14ac:dyDescent="0.25">
      <c r="A3" s="8"/>
      <c r="B3" s="48" t="s">
        <v>2</v>
      </c>
      <c r="C3" s="9"/>
      <c r="D3" s="9"/>
      <c r="E3" s="9"/>
      <c r="F3" s="9"/>
      <c r="G3" s="9" t="s">
        <v>4</v>
      </c>
      <c r="H3" s="9"/>
      <c r="I3" s="11"/>
    </row>
    <row r="4" spans="1:11" x14ac:dyDescent="0.25">
      <c r="A4" s="12"/>
      <c r="B4" s="13" t="s">
        <v>5</v>
      </c>
      <c r="C4" s="9"/>
      <c r="D4" s="9"/>
      <c r="E4" s="9"/>
      <c r="F4" s="9"/>
      <c r="G4" s="9" t="s">
        <v>98</v>
      </c>
      <c r="H4" s="9"/>
      <c r="I4" s="11"/>
    </row>
    <row r="5" spans="1:11" x14ac:dyDescent="0.25">
      <c r="A5" s="14"/>
      <c r="B5" s="15" t="s">
        <v>97</v>
      </c>
      <c r="C5" s="9"/>
      <c r="D5" s="9"/>
      <c r="E5" s="17" t="s">
        <v>100</v>
      </c>
      <c r="F5" s="17" t="s">
        <v>100</v>
      </c>
      <c r="G5" s="17"/>
      <c r="H5" s="17"/>
      <c r="I5" s="11"/>
    </row>
    <row r="6" spans="1:11" ht="24" x14ac:dyDescent="0.25">
      <c r="A6" s="18" t="s">
        <v>7</v>
      </c>
      <c r="B6" s="18" t="s">
        <v>8</v>
      </c>
      <c r="C6" s="18" t="s">
        <v>9</v>
      </c>
      <c r="D6" s="18" t="s">
        <v>12</v>
      </c>
      <c r="E6" s="18" t="s">
        <v>13</v>
      </c>
      <c r="F6" s="18" t="s">
        <v>13</v>
      </c>
      <c r="G6" s="18" t="s">
        <v>14</v>
      </c>
      <c r="H6" s="18" t="s">
        <v>15</v>
      </c>
      <c r="I6" s="18" t="s">
        <v>16</v>
      </c>
    </row>
    <row r="7" spans="1:11" x14ac:dyDescent="0.25">
      <c r="A7" s="18"/>
      <c r="B7" s="18"/>
      <c r="C7" s="18"/>
      <c r="D7" s="18"/>
      <c r="E7" s="18"/>
      <c r="F7" s="18"/>
      <c r="G7" s="18"/>
      <c r="H7" s="21">
        <v>0</v>
      </c>
      <c r="I7" s="21">
        <v>0</v>
      </c>
    </row>
    <row r="8" spans="1:11" s="36" customFormat="1" ht="15.75" x14ac:dyDescent="0.25">
      <c r="A8" s="32" t="s">
        <v>21</v>
      </c>
      <c r="B8" s="32" t="s">
        <v>22</v>
      </c>
      <c r="C8" s="44">
        <v>339969259</v>
      </c>
      <c r="D8" s="53">
        <v>339969259</v>
      </c>
      <c r="E8" s="34">
        <v>283400351</v>
      </c>
      <c r="F8" s="34">
        <v>283400351</v>
      </c>
      <c r="G8" s="34">
        <v>268587875</v>
      </c>
      <c r="H8" s="34">
        <v>14812476</v>
      </c>
      <c r="I8" s="34">
        <v>56568908</v>
      </c>
      <c r="K8" s="37"/>
    </row>
    <row r="9" spans="1:11" ht="15.75" x14ac:dyDescent="0.25">
      <c r="A9" s="22" t="s">
        <v>23</v>
      </c>
      <c r="B9" s="22" t="s">
        <v>24</v>
      </c>
      <c r="C9" s="45">
        <v>254607449</v>
      </c>
      <c r="D9" s="25">
        <v>254607449</v>
      </c>
      <c r="E9" s="24">
        <v>241361779.81999999</v>
      </c>
      <c r="F9" s="24">
        <v>241361779.81999999</v>
      </c>
      <c r="G9" s="24">
        <v>239111779.81999999</v>
      </c>
      <c r="H9" s="24">
        <v>2250000</v>
      </c>
      <c r="I9" s="24">
        <v>13245669.180000007</v>
      </c>
      <c r="K9" s="31"/>
    </row>
    <row r="10" spans="1:11" ht="15.75" x14ac:dyDescent="0.25">
      <c r="A10" s="22" t="s">
        <v>25</v>
      </c>
      <c r="B10" s="22" t="s">
        <v>26</v>
      </c>
      <c r="C10" s="45">
        <v>235207441</v>
      </c>
      <c r="D10" s="25">
        <v>235207441</v>
      </c>
      <c r="E10" s="24">
        <v>237330275</v>
      </c>
      <c r="F10" s="24">
        <v>237330275</v>
      </c>
      <c r="G10" s="24">
        <v>235080275</v>
      </c>
      <c r="H10" s="24">
        <v>2250000</v>
      </c>
      <c r="I10" s="24">
        <v>8847166</v>
      </c>
      <c r="K10" s="31"/>
    </row>
    <row r="11" spans="1:11" ht="15.75" x14ac:dyDescent="0.25">
      <c r="A11" s="22" t="s">
        <v>27</v>
      </c>
      <c r="B11" s="22" t="s">
        <v>28</v>
      </c>
      <c r="C11" s="45">
        <v>107676916</v>
      </c>
      <c r="D11" s="25">
        <v>107676916</v>
      </c>
      <c r="E11" s="24">
        <v>101933660</v>
      </c>
      <c r="F11" s="24">
        <v>101933660</v>
      </c>
      <c r="G11" s="24">
        <v>101933660</v>
      </c>
      <c r="H11" s="24">
        <v>0</v>
      </c>
      <c r="I11" s="24">
        <v>1963256</v>
      </c>
      <c r="K11" s="31"/>
    </row>
    <row r="12" spans="1:11" s="36" customFormat="1" ht="15.75" x14ac:dyDescent="0.25">
      <c r="A12" s="38" t="s">
        <v>29</v>
      </c>
      <c r="B12" s="38" t="s">
        <v>30</v>
      </c>
      <c r="C12" s="46">
        <v>90022361</v>
      </c>
      <c r="D12" s="51">
        <v>87242361</v>
      </c>
      <c r="E12" s="41">
        <v>86496571</v>
      </c>
      <c r="F12" s="41">
        <v>86496571</v>
      </c>
      <c r="G12" s="34">
        <v>86496571</v>
      </c>
      <c r="H12" s="41">
        <v>0</v>
      </c>
      <c r="I12" s="41">
        <v>745790</v>
      </c>
      <c r="K12" s="37"/>
    </row>
    <row r="13" spans="1:11" s="36" customFormat="1" ht="15.75" x14ac:dyDescent="0.25">
      <c r="A13" s="38" t="s">
        <v>31</v>
      </c>
      <c r="B13" s="38" t="s">
        <v>32</v>
      </c>
      <c r="C13" s="46">
        <v>3776108</v>
      </c>
      <c r="D13" s="51">
        <v>3776108</v>
      </c>
      <c r="E13" s="41">
        <v>3603597</v>
      </c>
      <c r="F13" s="41">
        <v>3603597</v>
      </c>
      <c r="G13" s="34">
        <v>3603597</v>
      </c>
      <c r="H13" s="41">
        <v>0</v>
      </c>
      <c r="I13" s="41">
        <v>172511</v>
      </c>
      <c r="K13" s="37">
        <v>3</v>
      </c>
    </row>
    <row r="14" spans="1:11" s="36" customFormat="1" ht="15.75" x14ac:dyDescent="0.25">
      <c r="A14" s="38" t="s">
        <v>33</v>
      </c>
      <c r="B14" s="38" t="s">
        <v>34</v>
      </c>
      <c r="C14" s="46">
        <v>7501863</v>
      </c>
      <c r="D14" s="51">
        <v>7501863</v>
      </c>
      <c r="E14" s="41">
        <v>6841693</v>
      </c>
      <c r="F14" s="41">
        <v>6841693</v>
      </c>
      <c r="G14" s="34">
        <v>6841693</v>
      </c>
      <c r="H14" s="41">
        <v>0</v>
      </c>
      <c r="I14" s="41">
        <v>660170</v>
      </c>
      <c r="K14" s="37">
        <v>6</v>
      </c>
    </row>
    <row r="15" spans="1:11" s="36" customFormat="1" ht="15.75" x14ac:dyDescent="0.25">
      <c r="A15" s="38" t="s">
        <v>35</v>
      </c>
      <c r="B15" s="38" t="s">
        <v>36</v>
      </c>
      <c r="C15" s="46">
        <v>3750932</v>
      </c>
      <c r="D15" s="51">
        <v>2750932</v>
      </c>
      <c r="E15" s="41">
        <v>2469281</v>
      </c>
      <c r="F15" s="41">
        <v>2469281</v>
      </c>
      <c r="G15" s="34">
        <v>2469281</v>
      </c>
      <c r="H15" s="41">
        <v>0</v>
      </c>
      <c r="I15" s="41">
        <v>281651</v>
      </c>
      <c r="K15" s="37"/>
    </row>
    <row r="16" spans="1:11" s="36" customFormat="1" ht="16.5" thickBot="1" x14ac:dyDescent="0.3">
      <c r="A16" s="38" t="s">
        <v>94</v>
      </c>
      <c r="B16" s="38" t="s">
        <v>95</v>
      </c>
      <c r="C16" s="47">
        <v>2625652</v>
      </c>
      <c r="D16" s="51">
        <v>2625652</v>
      </c>
      <c r="E16" s="41">
        <v>2522518</v>
      </c>
      <c r="F16" s="41">
        <v>2522518</v>
      </c>
      <c r="G16" s="34">
        <v>2522518</v>
      </c>
      <c r="H16" s="41">
        <v>0</v>
      </c>
      <c r="I16" s="41">
        <v>103134</v>
      </c>
      <c r="K16" s="37"/>
    </row>
    <row r="17" spans="1:12" s="36" customFormat="1" ht="15.75" customHeight="1" x14ac:dyDescent="0.25">
      <c r="A17" s="32" t="s">
        <v>37</v>
      </c>
      <c r="B17" s="32" t="s">
        <v>38</v>
      </c>
      <c r="C17" s="45">
        <v>91400000</v>
      </c>
      <c r="D17" s="53">
        <f>D18+D20</f>
        <v>106150000</v>
      </c>
      <c r="E17" s="53">
        <f t="shared" ref="E17:G17" si="1">E18+E20</f>
        <v>101150000</v>
      </c>
      <c r="F17" s="53">
        <f t="shared" si="1"/>
        <v>101150000</v>
      </c>
      <c r="G17" s="53">
        <f t="shared" si="1"/>
        <v>98900000</v>
      </c>
      <c r="H17" s="34">
        <v>2250000</v>
      </c>
      <c r="I17" s="34">
        <v>5000000</v>
      </c>
      <c r="K17" s="42">
        <f>+D17-E17</f>
        <v>5000000</v>
      </c>
    </row>
    <row r="18" spans="1:12" s="36" customFormat="1" ht="15.75" customHeight="1" x14ac:dyDescent="0.25">
      <c r="A18" s="38" t="s">
        <v>39</v>
      </c>
      <c r="B18" s="38" t="s">
        <v>40</v>
      </c>
      <c r="C18" s="46">
        <v>30000000</v>
      </c>
      <c r="D18" s="51">
        <v>43900000</v>
      </c>
      <c r="E18" s="41">
        <v>43900000</v>
      </c>
      <c r="F18" s="41">
        <v>43900000</v>
      </c>
      <c r="G18" s="34">
        <v>43900000</v>
      </c>
      <c r="H18" s="41">
        <v>0</v>
      </c>
      <c r="I18" s="41">
        <v>0</v>
      </c>
      <c r="K18" s="37"/>
    </row>
    <row r="19" spans="1:12" s="36" customFormat="1" ht="15.75" customHeight="1" x14ac:dyDescent="0.25">
      <c r="A19" s="38" t="s">
        <v>41</v>
      </c>
      <c r="B19" s="38" t="s">
        <v>42</v>
      </c>
      <c r="C19" s="46">
        <v>0</v>
      </c>
      <c r="D19" s="51">
        <v>0</v>
      </c>
      <c r="E19" s="41">
        <v>0</v>
      </c>
      <c r="F19" s="41">
        <v>0</v>
      </c>
      <c r="G19" s="34">
        <v>0</v>
      </c>
      <c r="H19" s="41">
        <v>0</v>
      </c>
      <c r="I19" s="41">
        <v>0</v>
      </c>
      <c r="K19" s="37" t="s">
        <v>96</v>
      </c>
    </row>
    <row r="20" spans="1:12" s="36" customFormat="1" ht="15.75" customHeight="1" x14ac:dyDescent="0.25">
      <c r="A20" s="38" t="s">
        <v>43</v>
      </c>
      <c r="B20" s="38" t="s">
        <v>44</v>
      </c>
      <c r="C20" s="46">
        <v>61400000</v>
      </c>
      <c r="D20" s="51">
        <v>62250000</v>
      </c>
      <c r="E20" s="41">
        <v>57250000</v>
      </c>
      <c r="F20" s="41">
        <v>57250000</v>
      </c>
      <c r="G20" s="34">
        <v>55000000</v>
      </c>
      <c r="H20" s="41">
        <v>2250000</v>
      </c>
      <c r="I20" s="41">
        <v>5000000</v>
      </c>
      <c r="K20" s="37"/>
    </row>
    <row r="21" spans="1:12" s="36" customFormat="1" ht="15.75" customHeight="1" x14ac:dyDescent="0.25">
      <c r="A21" s="32" t="s">
        <v>45</v>
      </c>
      <c r="B21" s="32" t="s">
        <v>46</v>
      </c>
      <c r="C21" s="45">
        <v>36130525</v>
      </c>
      <c r="D21" s="53">
        <v>36130525</v>
      </c>
      <c r="E21" s="34">
        <v>34246615</v>
      </c>
      <c r="F21" s="34">
        <v>34246615</v>
      </c>
      <c r="G21" s="34">
        <v>34246615</v>
      </c>
      <c r="H21" s="34">
        <v>0</v>
      </c>
      <c r="I21" s="34">
        <v>1883910</v>
      </c>
      <c r="K21" s="43">
        <f>+D22+D29</f>
        <v>36130525</v>
      </c>
    </row>
    <row r="22" spans="1:12" s="36" customFormat="1" ht="30" customHeight="1" x14ac:dyDescent="0.25">
      <c r="A22" s="32" t="s">
        <v>47</v>
      </c>
      <c r="B22" s="32" t="s">
        <v>48</v>
      </c>
      <c r="C22" s="45">
        <v>31628490</v>
      </c>
      <c r="D22" s="53">
        <v>31628490</v>
      </c>
      <c r="E22" s="34">
        <v>29989015</v>
      </c>
      <c r="F22" s="34">
        <v>29989015</v>
      </c>
      <c r="G22" s="34">
        <v>29989015</v>
      </c>
      <c r="H22" s="34">
        <v>0</v>
      </c>
      <c r="I22" s="34">
        <v>1639475</v>
      </c>
      <c r="K22" s="37"/>
    </row>
    <row r="23" spans="1:12" s="36" customFormat="1" ht="30" customHeight="1" x14ac:dyDescent="0.25">
      <c r="A23" s="38" t="s">
        <v>49</v>
      </c>
      <c r="B23" s="38" t="s">
        <v>50</v>
      </c>
      <c r="C23" s="46">
        <v>7651924</v>
      </c>
      <c r="D23" s="51">
        <v>7651924</v>
      </c>
      <c r="E23" s="41">
        <v>7228300</v>
      </c>
      <c r="F23" s="41">
        <v>7228300</v>
      </c>
      <c r="G23" s="34">
        <v>7228300</v>
      </c>
      <c r="H23" s="41">
        <v>0</v>
      </c>
      <c r="I23" s="41">
        <v>423624</v>
      </c>
      <c r="K23" s="43" t="e">
        <f>+C17+#REF!-#REF!+#REF!-#REF!</f>
        <v>#REF!</v>
      </c>
    </row>
    <row r="24" spans="1:12" s="36" customFormat="1" ht="15.75" customHeight="1" x14ac:dyDescent="0.25">
      <c r="A24" s="38" t="s">
        <v>51</v>
      </c>
      <c r="B24" s="38" t="s">
        <v>52</v>
      </c>
      <c r="C24" s="46">
        <v>10802716</v>
      </c>
      <c r="D24" s="51">
        <v>10802716</v>
      </c>
      <c r="E24" s="41">
        <v>10204700</v>
      </c>
      <c r="F24" s="41">
        <v>10204700</v>
      </c>
      <c r="G24" s="34">
        <v>10204700</v>
      </c>
      <c r="H24" s="41">
        <v>0</v>
      </c>
      <c r="I24" s="41">
        <v>598016</v>
      </c>
      <c r="K24" s="37"/>
    </row>
    <row r="25" spans="1:12" s="36" customFormat="1" ht="30" customHeight="1" x14ac:dyDescent="0.25">
      <c r="A25" s="38" t="s">
        <v>53</v>
      </c>
      <c r="B25" s="38" t="s">
        <v>54</v>
      </c>
      <c r="C25" s="46">
        <v>469918</v>
      </c>
      <c r="D25" s="51">
        <v>469918</v>
      </c>
      <c r="E25" s="41">
        <v>445200</v>
      </c>
      <c r="F25" s="41">
        <v>445200</v>
      </c>
      <c r="G25" s="34">
        <v>445200</v>
      </c>
      <c r="H25" s="41">
        <v>0</v>
      </c>
      <c r="I25" s="41">
        <v>24718</v>
      </c>
      <c r="K25" s="37"/>
    </row>
    <row r="26" spans="1:12" s="36" customFormat="1" ht="15.75" customHeight="1" x14ac:dyDescent="0.25">
      <c r="A26" s="38" t="s">
        <v>55</v>
      </c>
      <c r="B26" s="38" t="s">
        <v>56</v>
      </c>
      <c r="C26" s="46">
        <v>3600905</v>
      </c>
      <c r="D26" s="51">
        <v>3600905</v>
      </c>
      <c r="E26" s="41">
        <v>3402900</v>
      </c>
      <c r="F26" s="41">
        <v>3402900</v>
      </c>
      <c r="G26" s="34">
        <v>3402900</v>
      </c>
      <c r="H26" s="41">
        <v>0</v>
      </c>
      <c r="I26" s="41">
        <v>198005</v>
      </c>
      <c r="K26" s="37"/>
    </row>
    <row r="27" spans="1:12" s="36" customFormat="1" ht="15.75" customHeight="1" x14ac:dyDescent="0.25">
      <c r="A27" s="38" t="s">
        <v>57</v>
      </c>
      <c r="B27" s="38" t="s">
        <v>58</v>
      </c>
      <c r="C27" s="46">
        <v>8127703</v>
      </c>
      <c r="D27" s="51">
        <v>8127703</v>
      </c>
      <c r="E27" s="41">
        <v>7776374</v>
      </c>
      <c r="F27" s="41">
        <v>7776374</v>
      </c>
      <c r="G27" s="34">
        <v>7776374</v>
      </c>
      <c r="H27" s="41">
        <v>0</v>
      </c>
      <c r="I27" s="41">
        <v>351329</v>
      </c>
      <c r="J27" s="52">
        <f>D27+D28</f>
        <v>9103027</v>
      </c>
      <c r="K27" s="52">
        <f t="shared" ref="K27:L27" si="2">E27+E28</f>
        <v>8707915</v>
      </c>
      <c r="L27" s="52">
        <f t="shared" si="2"/>
        <v>8707915</v>
      </c>
    </row>
    <row r="28" spans="1:12" s="36" customFormat="1" ht="15.75" customHeight="1" x14ac:dyDescent="0.25">
      <c r="A28" s="38" t="s">
        <v>59</v>
      </c>
      <c r="B28" s="38" t="s">
        <v>60</v>
      </c>
      <c r="C28" s="46">
        <v>975324</v>
      </c>
      <c r="D28" s="51">
        <v>975324</v>
      </c>
      <c r="E28" s="41">
        <v>931541</v>
      </c>
      <c r="F28" s="41">
        <v>931541</v>
      </c>
      <c r="G28" s="34">
        <v>931541</v>
      </c>
      <c r="H28" s="41">
        <v>0</v>
      </c>
      <c r="I28" s="41">
        <v>43783</v>
      </c>
      <c r="K28" s="37"/>
    </row>
    <row r="29" spans="1:12" s="36" customFormat="1" ht="30" customHeight="1" x14ac:dyDescent="0.25">
      <c r="A29" s="32" t="s">
        <v>61</v>
      </c>
      <c r="B29" s="32" t="s">
        <v>62</v>
      </c>
      <c r="C29" s="45">
        <v>4502035</v>
      </c>
      <c r="D29" s="53">
        <v>4502035</v>
      </c>
      <c r="E29" s="34">
        <v>4257600</v>
      </c>
      <c r="F29" s="34">
        <v>4257600</v>
      </c>
      <c r="G29" s="34">
        <v>4257600</v>
      </c>
      <c r="H29" s="34">
        <v>0</v>
      </c>
      <c r="I29" s="34">
        <v>244435</v>
      </c>
    </row>
    <row r="30" spans="1:12" s="36" customFormat="1" ht="15.75" customHeight="1" x14ac:dyDescent="0.25">
      <c r="A30" s="38" t="s">
        <v>63</v>
      </c>
      <c r="B30" s="38" t="s">
        <v>64</v>
      </c>
      <c r="C30" s="46">
        <v>450204</v>
      </c>
      <c r="D30" s="51">
        <v>450204</v>
      </c>
      <c r="E30" s="41">
        <v>426600</v>
      </c>
      <c r="F30" s="41">
        <v>426600</v>
      </c>
      <c r="G30" s="34">
        <v>426600</v>
      </c>
      <c r="H30" s="41">
        <v>0</v>
      </c>
      <c r="I30" s="41">
        <v>23604</v>
      </c>
    </row>
    <row r="31" spans="1:12" s="36" customFormat="1" ht="30" customHeight="1" x14ac:dyDescent="0.25">
      <c r="A31" s="38" t="s">
        <v>65</v>
      </c>
      <c r="B31" s="38" t="s">
        <v>66</v>
      </c>
      <c r="C31" s="46">
        <v>2701220</v>
      </c>
      <c r="D31" s="51">
        <v>2701220</v>
      </c>
      <c r="E31" s="41">
        <v>2552600</v>
      </c>
      <c r="F31" s="41">
        <v>2552600</v>
      </c>
      <c r="G31" s="34">
        <v>2552600</v>
      </c>
      <c r="H31" s="41">
        <v>0</v>
      </c>
      <c r="I31" s="41">
        <v>148620</v>
      </c>
    </row>
    <row r="32" spans="1:12" s="36" customFormat="1" ht="30" customHeight="1" x14ac:dyDescent="0.25">
      <c r="A32" s="38" t="s">
        <v>67</v>
      </c>
      <c r="B32" s="38" t="s">
        <v>68</v>
      </c>
      <c r="C32" s="46">
        <v>450204</v>
      </c>
      <c r="D32" s="51">
        <v>450204</v>
      </c>
      <c r="E32" s="41">
        <v>426600</v>
      </c>
      <c r="F32" s="41">
        <v>426600</v>
      </c>
      <c r="G32" s="34">
        <v>426600</v>
      </c>
      <c r="H32" s="41">
        <v>0</v>
      </c>
      <c r="I32" s="41">
        <v>23604</v>
      </c>
    </row>
    <row r="33" spans="1:9" s="36" customFormat="1" ht="15.75" x14ac:dyDescent="0.25">
      <c r="A33" s="38" t="s">
        <v>69</v>
      </c>
      <c r="B33" s="38" t="s">
        <v>70</v>
      </c>
      <c r="C33" s="46">
        <v>900407</v>
      </c>
      <c r="D33" s="51">
        <v>900407</v>
      </c>
      <c r="E33" s="41">
        <v>851800</v>
      </c>
      <c r="F33" s="41">
        <v>851800</v>
      </c>
      <c r="G33" s="34">
        <v>851800</v>
      </c>
      <c r="H33" s="41">
        <v>0</v>
      </c>
      <c r="I33" s="41">
        <v>48607</v>
      </c>
    </row>
    <row r="34" spans="1:9" s="36" customFormat="1" ht="15.75" x14ac:dyDescent="0.25">
      <c r="A34" s="32" t="s">
        <v>71</v>
      </c>
      <c r="B34" s="32" t="s">
        <v>72</v>
      </c>
      <c r="C34" s="45">
        <v>19400008</v>
      </c>
      <c r="D34" s="35">
        <v>19400008</v>
      </c>
      <c r="E34" s="34">
        <v>4031504.8200000003</v>
      </c>
      <c r="F34" s="34">
        <v>4031504.8200000003</v>
      </c>
      <c r="G34" s="34">
        <v>4031504.8200000003</v>
      </c>
      <c r="H34" s="34">
        <v>0</v>
      </c>
      <c r="I34" s="34">
        <v>4398503.18</v>
      </c>
    </row>
    <row r="35" spans="1:9" s="36" customFormat="1" ht="15.75" x14ac:dyDescent="0.25">
      <c r="A35" s="38" t="s">
        <v>73</v>
      </c>
      <c r="B35" s="38" t="s">
        <v>74</v>
      </c>
      <c r="C35" s="46">
        <v>1</v>
      </c>
      <c r="D35" s="40">
        <v>1</v>
      </c>
      <c r="E35" s="41">
        <v>0</v>
      </c>
      <c r="F35" s="41">
        <v>0</v>
      </c>
      <c r="G35" s="34">
        <v>0</v>
      </c>
      <c r="H35" s="41">
        <v>0</v>
      </c>
      <c r="I35" s="41">
        <v>1</v>
      </c>
    </row>
    <row r="36" spans="1:9" s="36" customFormat="1" ht="15.75" x14ac:dyDescent="0.25">
      <c r="A36" s="38" t="s">
        <v>75</v>
      </c>
      <c r="B36" s="38" t="s">
        <v>76</v>
      </c>
      <c r="C36" s="46">
        <v>5000001</v>
      </c>
      <c r="D36" s="40">
        <v>4010001</v>
      </c>
      <c r="E36" s="41">
        <v>0</v>
      </c>
      <c r="F36" s="41">
        <v>0</v>
      </c>
      <c r="G36" s="34">
        <v>0</v>
      </c>
      <c r="H36" s="41">
        <v>0</v>
      </c>
      <c r="I36" s="41">
        <v>4010001</v>
      </c>
    </row>
    <row r="37" spans="1:9" s="36" customFormat="1" ht="15.75" x14ac:dyDescent="0.25">
      <c r="A37" s="38" t="s">
        <v>77</v>
      </c>
      <c r="B37" s="38" t="s">
        <v>78</v>
      </c>
      <c r="C37" s="46">
        <v>1</v>
      </c>
      <c r="D37" s="40">
        <v>1</v>
      </c>
      <c r="E37" s="41">
        <v>0</v>
      </c>
      <c r="F37" s="41">
        <v>0</v>
      </c>
      <c r="G37" s="34">
        <v>0</v>
      </c>
      <c r="H37" s="41">
        <v>0</v>
      </c>
      <c r="I37" s="41">
        <v>1</v>
      </c>
    </row>
    <row r="38" spans="1:9" s="36" customFormat="1" ht="15.75" x14ac:dyDescent="0.25">
      <c r="A38" s="38" t="s">
        <v>79</v>
      </c>
      <c r="B38" s="38" t="s">
        <v>80</v>
      </c>
      <c r="C38" s="46">
        <v>5000001</v>
      </c>
      <c r="D38" s="40">
        <v>10001</v>
      </c>
      <c r="E38" s="41">
        <v>0</v>
      </c>
      <c r="F38" s="41">
        <v>0</v>
      </c>
      <c r="G38" s="34">
        <v>0</v>
      </c>
      <c r="H38" s="41">
        <v>0</v>
      </c>
      <c r="I38" s="41">
        <v>10001</v>
      </c>
    </row>
    <row r="39" spans="1:9" s="36" customFormat="1" ht="15.75" x14ac:dyDescent="0.25">
      <c r="A39" s="38" t="s">
        <v>81</v>
      </c>
      <c r="B39" s="38" t="s">
        <v>82</v>
      </c>
      <c r="C39" s="46">
        <v>5000001</v>
      </c>
      <c r="D39" s="35">
        <v>10001</v>
      </c>
      <c r="E39" s="41">
        <v>0</v>
      </c>
      <c r="F39" s="41">
        <v>0</v>
      </c>
      <c r="G39" s="34">
        <v>0</v>
      </c>
      <c r="H39" s="41">
        <v>0</v>
      </c>
      <c r="I39" s="41">
        <v>10001</v>
      </c>
    </row>
    <row r="40" spans="1:9" s="36" customFormat="1" ht="15.75" x14ac:dyDescent="0.25">
      <c r="A40" s="38" t="s">
        <v>83</v>
      </c>
      <c r="B40" s="38" t="s">
        <v>84</v>
      </c>
      <c r="C40" s="46">
        <v>1</v>
      </c>
      <c r="D40" s="40">
        <v>1</v>
      </c>
      <c r="E40" s="41">
        <v>0</v>
      </c>
      <c r="F40" s="41">
        <v>0</v>
      </c>
      <c r="G40" s="34">
        <v>0</v>
      </c>
      <c r="H40" s="41">
        <v>0</v>
      </c>
      <c r="I40" s="41">
        <v>1</v>
      </c>
    </row>
    <row r="41" spans="1:9" s="36" customFormat="1" ht="15.75" x14ac:dyDescent="0.25">
      <c r="A41" s="38" t="s">
        <v>85</v>
      </c>
      <c r="B41" s="38" t="s">
        <v>86</v>
      </c>
      <c r="C41" s="46">
        <v>1</v>
      </c>
      <c r="D41" s="40">
        <v>1</v>
      </c>
      <c r="E41" s="41">
        <v>0</v>
      </c>
      <c r="F41" s="41">
        <v>0</v>
      </c>
      <c r="G41" s="34">
        <v>0</v>
      </c>
      <c r="H41" s="41">
        <v>0</v>
      </c>
      <c r="I41" s="41">
        <v>1</v>
      </c>
    </row>
    <row r="42" spans="1:9" s="36" customFormat="1" ht="15.75" x14ac:dyDescent="0.25">
      <c r="A42" s="38" t="s">
        <v>87</v>
      </c>
      <c r="B42" s="38" t="s">
        <v>88</v>
      </c>
      <c r="C42" s="46">
        <v>1</v>
      </c>
      <c r="D42" s="40">
        <v>1</v>
      </c>
      <c r="E42" s="41">
        <v>0</v>
      </c>
      <c r="F42" s="41">
        <v>0</v>
      </c>
      <c r="G42" s="34">
        <v>0</v>
      </c>
      <c r="H42" s="41">
        <v>0</v>
      </c>
      <c r="I42" s="41">
        <v>1</v>
      </c>
    </row>
    <row r="43" spans="1:9" s="36" customFormat="1" ht="15.75" x14ac:dyDescent="0.25">
      <c r="A43" s="38" t="s">
        <v>89</v>
      </c>
      <c r="B43" s="38" t="s">
        <v>90</v>
      </c>
      <c r="C43" s="46">
        <v>2800000</v>
      </c>
      <c r="D43" s="51">
        <v>2800000</v>
      </c>
      <c r="E43" s="41">
        <v>2800000</v>
      </c>
      <c r="F43" s="41">
        <v>2800000</v>
      </c>
      <c r="G43" s="34">
        <v>2800000</v>
      </c>
      <c r="H43" s="41">
        <v>0</v>
      </c>
      <c r="I43" s="41">
        <v>0</v>
      </c>
    </row>
    <row r="44" spans="1:9" s="49" customFormat="1" ht="15.75" x14ac:dyDescent="0.25">
      <c r="A44" s="38" t="s">
        <v>91</v>
      </c>
      <c r="B44" s="38" t="s">
        <v>92</v>
      </c>
      <c r="C44" s="46">
        <v>1600000</v>
      </c>
      <c r="D44" s="51">
        <v>1600000</v>
      </c>
      <c r="E44" s="41">
        <v>1231504.82</v>
      </c>
      <c r="F44" s="41">
        <v>1231504.82</v>
      </c>
      <c r="G44" s="34">
        <v>1231504.82</v>
      </c>
      <c r="H44" s="41">
        <v>0</v>
      </c>
      <c r="I44" s="41">
        <v>368495.17999999993</v>
      </c>
    </row>
    <row r="45" spans="1:9" x14ac:dyDescent="0.25">
      <c r="A45" s="26"/>
      <c r="B45" s="26"/>
      <c r="C45" s="26"/>
      <c r="D45" s="28">
        <f>D43+D44</f>
        <v>4400000</v>
      </c>
      <c r="E45" s="28">
        <f t="shared" ref="E45:G45" si="3">E43+E44</f>
        <v>4031504.8200000003</v>
      </c>
      <c r="F45" s="28">
        <f t="shared" si="3"/>
        <v>4031504.8200000003</v>
      </c>
      <c r="G45" s="28">
        <f t="shared" si="3"/>
        <v>4031504.8200000003</v>
      </c>
      <c r="H45" s="26"/>
      <c r="I45" s="26"/>
    </row>
    <row r="46" spans="1:9" x14ac:dyDescent="0.25">
      <c r="A46" s="26"/>
      <c r="B46" s="26"/>
      <c r="C46" s="26"/>
      <c r="D46" s="29"/>
      <c r="E46" s="26"/>
      <c r="F46" s="26"/>
      <c r="G46" s="26"/>
      <c r="H46" s="26"/>
      <c r="I46" s="26"/>
    </row>
    <row r="47" spans="1:9" x14ac:dyDescent="0.25">
      <c r="A47" s="26"/>
      <c r="B47" s="26"/>
      <c r="C47" s="29"/>
      <c r="D47" s="28">
        <f>D8+D12+D13+D15+D14+D16+D18+D20+D23+D24+D25+D26+D27+D28+D30+D31+D32+D33+D36+D35+D37+D38+D39+D40+D41+D42+D43+D44</f>
        <v>594576708</v>
      </c>
      <c r="E47" s="28">
        <f t="shared" ref="E47:G47" si="4">E8+E12+E13+E15+E14+E16+E18+E20+E23+E24+E25+E26+E27+E28+E30+E31+E32+E33+E36+E35+E37+E38+E39+E40+E41+E42+E43+E44</f>
        <v>524762130.81999999</v>
      </c>
      <c r="F47" s="28">
        <f t="shared" si="4"/>
        <v>524762130.81999999</v>
      </c>
      <c r="G47" s="28">
        <f t="shared" si="4"/>
        <v>507699654.81999999</v>
      </c>
      <c r="H47" s="26"/>
      <c r="I47" s="26"/>
    </row>
    <row r="48" spans="1:9" x14ac:dyDescent="0.25">
      <c r="A48" s="26"/>
      <c r="B48" s="26"/>
      <c r="C48" s="29"/>
      <c r="D48" s="26"/>
      <c r="E48" s="26"/>
      <c r="F48" s="26"/>
      <c r="G48" s="26"/>
      <c r="H48" s="26"/>
      <c r="I48" s="26"/>
    </row>
    <row r="49" spans="1:9" x14ac:dyDescent="0.25">
      <c r="A49" s="26"/>
      <c r="B49" s="26"/>
      <c r="C49" s="29"/>
      <c r="D49" s="26"/>
      <c r="E49" s="26"/>
      <c r="F49" s="26"/>
      <c r="G49" s="26"/>
      <c r="H49" s="26"/>
      <c r="I49" s="26"/>
    </row>
    <row r="50" spans="1:9" x14ac:dyDescent="0.25">
      <c r="A50" s="26"/>
      <c r="B50" s="26"/>
      <c r="C50" s="26"/>
      <c r="D50" s="26"/>
      <c r="E50" s="26"/>
      <c r="F50" s="26"/>
      <c r="G50" s="26"/>
      <c r="H50" s="26"/>
      <c r="I50" s="26"/>
    </row>
    <row r="51" spans="1:9" x14ac:dyDescent="0.25">
      <c r="A51" s="26"/>
      <c r="B51" s="26"/>
      <c r="C51" s="26"/>
      <c r="D51" s="13"/>
      <c r="E51" s="26"/>
      <c r="F51" s="26"/>
      <c r="G51" s="26"/>
      <c r="H51" s="26"/>
      <c r="I51" s="26"/>
    </row>
    <row r="52" spans="1:9" x14ac:dyDescent="0.25">
      <c r="A52" s="26"/>
      <c r="B52" s="26"/>
      <c r="C52" s="26"/>
      <c r="D52" s="9"/>
      <c r="E52" s="26"/>
      <c r="F52" s="26"/>
      <c r="G52" s="26"/>
      <c r="H52" s="26"/>
      <c r="I52" s="26"/>
    </row>
    <row r="53" spans="1:9" x14ac:dyDescent="0.25">
      <c r="A53" s="26"/>
      <c r="B53" s="26"/>
      <c r="C53" s="26"/>
      <c r="D53" s="9"/>
      <c r="E53" s="26"/>
      <c r="F53" s="26"/>
      <c r="G53" s="26"/>
      <c r="H53" s="26"/>
      <c r="I53" s="26"/>
    </row>
    <row r="54" spans="1:9" x14ac:dyDescent="0.25">
      <c r="A54" s="26"/>
      <c r="B54" s="26"/>
      <c r="C54" s="26"/>
      <c r="D54" s="9"/>
      <c r="E54" s="26"/>
      <c r="F54" s="26"/>
      <c r="G54" s="26"/>
      <c r="H54" s="26"/>
      <c r="I54" s="26"/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4:N14"/>
  <sheetViews>
    <sheetView workbookViewId="0">
      <selection activeCell="H14" sqref="H14"/>
    </sheetView>
  </sheetViews>
  <sheetFormatPr baseColWidth="10" defaultRowHeight="15" x14ac:dyDescent="0.25"/>
  <cols>
    <col min="2" max="2" width="14.7109375" customWidth="1"/>
    <col min="3" max="14" width="14.7109375" style="50" customWidth="1"/>
  </cols>
  <sheetData>
    <row r="14" spans="8:8" x14ac:dyDescent="0.25">
      <c r="H14" s="50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9AD9B1ED08DD4EBF131D758451CA11" ma:contentTypeVersion="0" ma:contentTypeDescription="Crear nuevo documento." ma:contentTypeScope="" ma:versionID="fc1aceb58c3498b6c8c1d1692f5540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11380B-ED5E-4132-A853-08A08D2284FD}"/>
</file>

<file path=customXml/itemProps2.xml><?xml version="1.0" encoding="utf-8"?>
<ds:datastoreItem xmlns:ds="http://schemas.openxmlformats.org/officeDocument/2006/customXml" ds:itemID="{279DF58F-AB02-4B3B-9CFE-E43A5DCF1E07}"/>
</file>

<file path=customXml/itemProps3.xml><?xml version="1.0" encoding="utf-8"?>
<ds:datastoreItem xmlns:ds="http://schemas.openxmlformats.org/officeDocument/2006/customXml" ds:itemID="{E6D1BD57-74B0-4E9C-8E0F-8C40B8B620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EJECUCION A 31 DE DICIEMBR 2022</vt:lpstr>
      <vt:lpstr>EJECUCION A 31 DE DICIEMBR  (2)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Nando Olivero</cp:lastModifiedBy>
  <cp:lastPrinted>2020-04-27T21:46:27Z</cp:lastPrinted>
  <dcterms:created xsi:type="dcterms:W3CDTF">2019-04-26T16:06:05Z</dcterms:created>
  <dcterms:modified xsi:type="dcterms:W3CDTF">2023-04-20T14:51:24Z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0x0101007E9AD9B1ED08DD4EBF131D758451CA11</vt:lpwstr>
  </property>
</Properties>
</file>