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codeName="ThisWorkbook" hidePivotFieldList="1" defaultThemeVersion="124226"/>
  <mc:AlternateContent xmlns:mc="http://schemas.openxmlformats.org/markup-compatibility/2006">
    <mc:Choice Requires="x15">
      <x15ac:absPath xmlns:x15ac="http://schemas.microsoft.com/office/spreadsheetml/2010/11/ac" url="D:\Users\c340\Desktop\BK-PCANTI\disco D\Backup\LABORALES 2024\MAGDALENA 2024\Alcaldía Ciénaga 2024\PAAC Ciénaga Versión 1\"/>
    </mc:Choice>
  </mc:AlternateContent>
  <xr:revisionPtr revIDLastSave="0" documentId="13_ncr:1_{A77A8801-9195-4CD8-893F-152C95B8DB22}" xr6:coauthVersionLast="47" xr6:coauthVersionMax="47" xr10:uidLastSave="{00000000-0000-0000-0000-000000000000}"/>
  <bookViews>
    <workbookView xWindow="-120" yWindow="-120" windowWidth="20730" windowHeight="11040" xr2:uid="{00000000-000D-0000-FFFF-FFFF00000000}"/>
  </bookViews>
  <sheets>
    <sheet name="Mapa_de_Riesgo" sheetId="35" r:id="rId1"/>
    <sheet name="1. Identificación del riesgo" sheetId="25" r:id="rId2"/>
    <sheet name="2. Causas y Consecuencias" sheetId="13" r:id="rId3"/>
    <sheet name="3. Probabilidad" sheetId="19" r:id="rId4"/>
    <sheet name="4. Impacto" sheetId="31" r:id="rId5"/>
    <sheet name="5. Diseño de Controles" sheetId="32" r:id="rId6"/>
    <sheet name="Mapa de Calor" sheetId="21" r:id="rId7"/>
    <sheet name="6.Análisis_de_controles" sheetId="33" r:id="rId8"/>
    <sheet name="Determinación del Impacto" sheetId="22" state="hidden" r:id="rId9"/>
    <sheet name="NO TOCAR" sheetId="3" state="hidden" r:id="rId10"/>
    <sheet name="NO TOCAR2" sheetId="24" state="hidden"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s>
  <definedNames>
    <definedName name="_xlnm.Print_Titles" localSheetId="1">'1. Identificación del riesgo'!$10:$11</definedName>
    <definedName name="_xlnm.Print_Titles" localSheetId="2">'2. Causas y Consecuencias'!$7:$9</definedName>
    <definedName name="_xlnm.Print_Titles" localSheetId="4">'4. Impacto'!$3:$5</definedName>
    <definedName name="_xlnm.Print_Titles" localSheetId="5">'5. Diseño de Controles'!$3:$3</definedName>
    <definedName name="_xlnm.Print_Titles" localSheetId="7">'6.Análisis_de_controles'!$2:$3</definedName>
    <definedName name="_xlnm.Print_Titles" localSheetId="0">Mapa_de_Riesgo!$13:$16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55" i="35" l="1"/>
  <c r="R56" i="35"/>
  <c r="J98" i="35"/>
  <c r="G98" i="35"/>
  <c r="G95" i="35"/>
  <c r="F98" i="35"/>
  <c r="F95" i="35"/>
  <c r="D17" i="35"/>
  <c r="P18" i="35"/>
  <c r="Q18" i="35"/>
  <c r="R18" i="35"/>
  <c r="P19" i="35"/>
  <c r="Q19" i="35"/>
  <c r="R19" i="35"/>
  <c r="P20" i="35"/>
  <c r="Q20" i="35"/>
  <c r="R20" i="35"/>
  <c r="P21" i="35"/>
  <c r="Q21" i="35"/>
  <c r="R21" i="35"/>
  <c r="P22" i="35"/>
  <c r="Q22" i="35"/>
  <c r="R22" i="35"/>
  <c r="P23" i="35"/>
  <c r="Q23" i="35"/>
  <c r="R23" i="35"/>
  <c r="P24" i="35"/>
  <c r="Q24" i="35"/>
  <c r="R24" i="35"/>
  <c r="P25" i="35"/>
  <c r="Q25" i="35"/>
  <c r="R25" i="35"/>
  <c r="P26" i="35"/>
  <c r="Q26" i="35"/>
  <c r="R26" i="35"/>
  <c r="P27" i="35"/>
  <c r="Q27" i="35"/>
  <c r="R27" i="35"/>
  <c r="P28" i="35"/>
  <c r="Q28" i="35"/>
  <c r="R28" i="35"/>
  <c r="P29" i="35"/>
  <c r="Q29" i="35"/>
  <c r="R29" i="35"/>
  <c r="P30" i="35"/>
  <c r="Q30" i="35"/>
  <c r="R30" i="35"/>
  <c r="P31" i="35"/>
  <c r="Q31" i="35"/>
  <c r="R31" i="35"/>
  <c r="P32" i="35"/>
  <c r="Q32" i="35"/>
  <c r="R32" i="35"/>
  <c r="P33" i="35"/>
  <c r="Q33" i="35"/>
  <c r="R33" i="35"/>
  <c r="P34" i="35"/>
  <c r="Q34" i="35"/>
  <c r="R34" i="35"/>
  <c r="P35" i="35"/>
  <c r="Q35" i="35"/>
  <c r="R35" i="35"/>
  <c r="P36" i="35"/>
  <c r="Q36" i="35"/>
  <c r="R36" i="35"/>
  <c r="P37" i="35"/>
  <c r="Q37" i="35"/>
  <c r="R37" i="35"/>
  <c r="P38" i="35"/>
  <c r="Q38" i="35"/>
  <c r="R38" i="35"/>
  <c r="P39" i="35"/>
  <c r="Q39" i="35"/>
  <c r="R39" i="35"/>
  <c r="P40" i="35"/>
  <c r="Q40" i="35"/>
  <c r="R40" i="35"/>
  <c r="P41" i="35"/>
  <c r="Q41" i="35"/>
  <c r="R41" i="35"/>
  <c r="P42" i="35"/>
  <c r="Q42" i="35"/>
  <c r="R42" i="35"/>
  <c r="P43" i="35"/>
  <c r="Q43" i="35"/>
  <c r="R43" i="35"/>
  <c r="P44" i="35"/>
  <c r="Q44" i="35"/>
  <c r="R44" i="35"/>
  <c r="P45" i="35"/>
  <c r="Q45" i="35"/>
  <c r="R45" i="35"/>
  <c r="P46" i="35"/>
  <c r="Q46" i="35"/>
  <c r="R46" i="35"/>
  <c r="P47" i="35"/>
  <c r="Q47" i="35"/>
  <c r="R47" i="35"/>
  <c r="P48" i="35"/>
  <c r="Q48" i="35"/>
  <c r="R48" i="35"/>
  <c r="P49" i="35"/>
  <c r="Q49" i="35"/>
  <c r="R49" i="35"/>
  <c r="P50" i="35"/>
  <c r="Q50" i="35"/>
  <c r="R50" i="35"/>
  <c r="P51" i="35"/>
  <c r="Q51" i="35"/>
  <c r="R51" i="35"/>
  <c r="P52" i="35"/>
  <c r="Q52" i="35"/>
  <c r="R52" i="35"/>
  <c r="P53" i="35"/>
  <c r="Q53" i="35"/>
  <c r="R53" i="35"/>
  <c r="P54" i="35"/>
  <c r="Q54" i="35"/>
  <c r="R54" i="35"/>
  <c r="P55" i="35"/>
  <c r="Q55" i="35"/>
  <c r="P56" i="35"/>
  <c r="Q56" i="35"/>
  <c r="P57" i="35"/>
  <c r="Q57" i="35"/>
  <c r="R57" i="35"/>
  <c r="P58" i="35"/>
  <c r="Q58" i="35"/>
  <c r="R58" i="35"/>
  <c r="P59" i="35"/>
  <c r="Q59" i="35"/>
  <c r="R59" i="35"/>
  <c r="P60" i="35"/>
  <c r="Q60" i="35"/>
  <c r="R60" i="35"/>
  <c r="P61" i="35"/>
  <c r="Q61" i="35"/>
  <c r="R61" i="35"/>
  <c r="P62" i="35"/>
  <c r="Q62" i="35"/>
  <c r="R62" i="35"/>
  <c r="P63" i="35"/>
  <c r="Q63" i="35"/>
  <c r="R63" i="35"/>
  <c r="P64" i="35"/>
  <c r="Q64" i="35"/>
  <c r="R64" i="35"/>
  <c r="P65" i="35"/>
  <c r="Q65" i="35"/>
  <c r="R65" i="35"/>
  <c r="P66" i="35"/>
  <c r="Q66" i="35"/>
  <c r="R66" i="35"/>
  <c r="P67" i="35"/>
  <c r="Q67" i="35"/>
  <c r="R67" i="35"/>
  <c r="P68" i="35"/>
  <c r="Q68" i="35"/>
  <c r="R68" i="35"/>
  <c r="P69" i="35"/>
  <c r="Q69" i="35"/>
  <c r="R69" i="35"/>
  <c r="P70" i="35"/>
  <c r="Q70" i="35"/>
  <c r="R70" i="35"/>
  <c r="P71" i="35"/>
  <c r="Q71" i="35"/>
  <c r="R71" i="35"/>
  <c r="P72" i="35"/>
  <c r="Q72" i="35"/>
  <c r="R72" i="35"/>
  <c r="P73" i="35"/>
  <c r="Q73" i="35"/>
  <c r="R73" i="35"/>
  <c r="P74" i="35"/>
  <c r="Q74" i="35"/>
  <c r="R74" i="35"/>
  <c r="P75" i="35"/>
  <c r="Q75" i="35"/>
  <c r="R75" i="35"/>
  <c r="P76" i="35"/>
  <c r="Q76" i="35"/>
  <c r="R76" i="35"/>
  <c r="P77" i="35"/>
  <c r="Q77" i="35"/>
  <c r="R77" i="35"/>
  <c r="P78" i="35"/>
  <c r="Q78" i="35"/>
  <c r="R78" i="35"/>
  <c r="P79" i="35"/>
  <c r="Q79" i="35"/>
  <c r="R79" i="35"/>
  <c r="P80" i="35"/>
  <c r="Q80" i="35"/>
  <c r="R80" i="35"/>
  <c r="P81" i="35"/>
  <c r="Q81" i="35"/>
  <c r="R81" i="35"/>
  <c r="P82" i="35"/>
  <c r="Q82" i="35"/>
  <c r="R82" i="35"/>
  <c r="P83" i="35"/>
  <c r="Q83" i="35"/>
  <c r="R83" i="35"/>
  <c r="P84" i="35"/>
  <c r="Q84" i="35"/>
  <c r="R84" i="35"/>
  <c r="P85" i="35"/>
  <c r="Q85" i="35"/>
  <c r="R85" i="35"/>
  <c r="P86" i="35"/>
  <c r="Q86" i="35"/>
  <c r="R86" i="35"/>
  <c r="P87" i="35"/>
  <c r="Q87" i="35"/>
  <c r="R87" i="35"/>
  <c r="P88" i="35"/>
  <c r="Q88" i="35"/>
  <c r="R88" i="35"/>
  <c r="P89" i="35"/>
  <c r="Q89" i="35"/>
  <c r="R89" i="35"/>
  <c r="P90" i="35"/>
  <c r="Q90" i="35"/>
  <c r="R90" i="35"/>
  <c r="P91" i="35"/>
  <c r="Q91" i="35"/>
  <c r="R91" i="35"/>
  <c r="P92" i="35"/>
  <c r="Q92" i="35"/>
  <c r="R92" i="35"/>
  <c r="P93" i="35"/>
  <c r="Q93" i="35"/>
  <c r="R93" i="35"/>
  <c r="P94" i="35"/>
  <c r="Q94" i="35"/>
  <c r="R94" i="35"/>
  <c r="P95" i="35"/>
  <c r="Q95" i="35"/>
  <c r="R95" i="35"/>
  <c r="P96" i="35"/>
  <c r="Q96" i="35"/>
  <c r="R96" i="35"/>
  <c r="P97" i="35"/>
  <c r="Q97" i="35"/>
  <c r="R97" i="35"/>
  <c r="P98" i="35"/>
  <c r="Q98" i="35"/>
  <c r="R98" i="35"/>
  <c r="P99" i="35"/>
  <c r="Q99" i="35"/>
  <c r="R99" i="35"/>
  <c r="P100" i="35"/>
  <c r="Q100" i="35"/>
  <c r="R100" i="35"/>
  <c r="O18" i="35"/>
  <c r="O19" i="35"/>
  <c r="O20" i="35"/>
  <c r="O21" i="35"/>
  <c r="O22" i="35"/>
  <c r="O23" i="35"/>
  <c r="O24" i="35"/>
  <c r="O25" i="35"/>
  <c r="O26" i="35"/>
  <c r="O27" i="35"/>
  <c r="O28" i="35"/>
  <c r="O29" i="35"/>
  <c r="O30" i="35"/>
  <c r="O31" i="35"/>
  <c r="O32" i="35"/>
  <c r="O33" i="35"/>
  <c r="O34" i="35"/>
  <c r="O35" i="35"/>
  <c r="O36" i="35"/>
  <c r="O37" i="35"/>
  <c r="O38" i="35"/>
  <c r="O39" i="35"/>
  <c r="O40" i="35"/>
  <c r="O41" i="35"/>
  <c r="O42" i="35"/>
  <c r="O43" i="35"/>
  <c r="O44" i="35"/>
  <c r="O45" i="35"/>
  <c r="O46" i="35"/>
  <c r="O47" i="35"/>
  <c r="O48" i="35"/>
  <c r="O49" i="35"/>
  <c r="O50" i="35"/>
  <c r="O51" i="35"/>
  <c r="O52" i="35"/>
  <c r="O53" i="35"/>
  <c r="O54" i="35"/>
  <c r="O55" i="35"/>
  <c r="O56" i="35"/>
  <c r="O57" i="35"/>
  <c r="O58" i="35"/>
  <c r="O59" i="35"/>
  <c r="O60" i="35"/>
  <c r="O61" i="35"/>
  <c r="O62" i="35"/>
  <c r="O63" i="35"/>
  <c r="O64" i="35"/>
  <c r="O65" i="35"/>
  <c r="O66" i="35"/>
  <c r="O67" i="35"/>
  <c r="O68" i="35"/>
  <c r="O69" i="35"/>
  <c r="O70" i="35"/>
  <c r="O71" i="35"/>
  <c r="O72" i="35"/>
  <c r="O73" i="35"/>
  <c r="O74" i="35"/>
  <c r="O75" i="35"/>
  <c r="O76" i="35"/>
  <c r="O77" i="35"/>
  <c r="O78" i="35"/>
  <c r="O79" i="35"/>
  <c r="O80" i="35"/>
  <c r="O81" i="35"/>
  <c r="O82" i="35"/>
  <c r="O83" i="35"/>
  <c r="O84" i="35"/>
  <c r="O85" i="35"/>
  <c r="O86" i="35"/>
  <c r="O87" i="35"/>
  <c r="O88" i="35"/>
  <c r="O89" i="35"/>
  <c r="O90" i="35"/>
  <c r="O91" i="35"/>
  <c r="O92" i="35"/>
  <c r="O93" i="35"/>
  <c r="O94" i="35"/>
  <c r="O95" i="35"/>
  <c r="O96" i="35"/>
  <c r="O97" i="35"/>
  <c r="O98" i="35"/>
  <c r="O99" i="35"/>
  <c r="O100" i="35"/>
  <c r="N96" i="35"/>
  <c r="N97" i="35"/>
  <c r="N98" i="35"/>
  <c r="N99" i="35"/>
  <c r="N100" i="35"/>
  <c r="M18" i="35"/>
  <c r="M19" i="35"/>
  <c r="M20" i="35"/>
  <c r="M21" i="35"/>
  <c r="M22" i="35"/>
  <c r="M23" i="35"/>
  <c r="M24" i="35"/>
  <c r="M25" i="35"/>
  <c r="M26" i="35"/>
  <c r="M27" i="35"/>
  <c r="M28" i="35"/>
  <c r="M29" i="35"/>
  <c r="M30" i="35"/>
  <c r="M31" i="35"/>
  <c r="M32" i="35"/>
  <c r="M33" i="35"/>
  <c r="M34" i="35"/>
  <c r="M35" i="35"/>
  <c r="M36" i="35"/>
  <c r="M37" i="35"/>
  <c r="M38" i="35"/>
  <c r="M39" i="35"/>
  <c r="M40" i="35"/>
  <c r="M41" i="35"/>
  <c r="M42" i="35"/>
  <c r="M43" i="35"/>
  <c r="M44" i="35"/>
  <c r="M45" i="35"/>
  <c r="M46" i="35"/>
  <c r="M47" i="35"/>
  <c r="M48" i="35"/>
  <c r="M49" i="35"/>
  <c r="M50" i="35"/>
  <c r="M51" i="35"/>
  <c r="M52" i="35"/>
  <c r="M53" i="35"/>
  <c r="M54" i="35"/>
  <c r="M55" i="35"/>
  <c r="M56" i="35"/>
  <c r="M57" i="35"/>
  <c r="M58" i="35"/>
  <c r="M59" i="35"/>
  <c r="M60" i="35"/>
  <c r="M61" i="35"/>
  <c r="M62" i="35"/>
  <c r="M63" i="35"/>
  <c r="M64" i="35"/>
  <c r="M65" i="35"/>
  <c r="M66" i="35"/>
  <c r="M67" i="35"/>
  <c r="M68" i="35"/>
  <c r="M69" i="35"/>
  <c r="M70" i="35"/>
  <c r="M71" i="35"/>
  <c r="M72" i="35"/>
  <c r="M73" i="35"/>
  <c r="M74" i="35"/>
  <c r="M75" i="35"/>
  <c r="M76" i="35"/>
  <c r="M77" i="35"/>
  <c r="M78" i="35"/>
  <c r="M79" i="35"/>
  <c r="M80" i="35"/>
  <c r="M81" i="35"/>
  <c r="M82" i="35"/>
  <c r="M83" i="35"/>
  <c r="M84" i="35"/>
  <c r="M85" i="35"/>
  <c r="M86" i="35"/>
  <c r="M87" i="35"/>
  <c r="M88" i="35"/>
  <c r="M89" i="35"/>
  <c r="M90" i="35"/>
  <c r="M92" i="35"/>
  <c r="M93" i="35"/>
  <c r="M94" i="35"/>
  <c r="M95" i="35"/>
  <c r="M96" i="35"/>
  <c r="M97" i="35"/>
  <c r="M98" i="35"/>
  <c r="M99" i="35"/>
  <c r="M100" i="35"/>
  <c r="E98" i="35"/>
  <c r="D18" i="35"/>
  <c r="D19" i="35"/>
  <c r="D20" i="35"/>
  <c r="D21" i="35"/>
  <c r="D22" i="35"/>
  <c r="D23" i="35"/>
  <c r="D24" i="35"/>
  <c r="D25" i="35"/>
  <c r="D26" i="35"/>
  <c r="D27" i="35"/>
  <c r="D28" i="35"/>
  <c r="D29" i="35"/>
  <c r="D30" i="35"/>
  <c r="D31" i="35"/>
  <c r="D32" i="35"/>
  <c r="D33" i="35"/>
  <c r="D34" i="35"/>
  <c r="D35" i="35"/>
  <c r="D36" i="35"/>
  <c r="D37" i="35"/>
  <c r="D38" i="35"/>
  <c r="D39" i="35"/>
  <c r="D40" i="35"/>
  <c r="D41" i="35"/>
  <c r="D42" i="35"/>
  <c r="D43" i="35"/>
  <c r="D44" i="35"/>
  <c r="D45" i="35"/>
  <c r="D46" i="35"/>
  <c r="D47" i="35"/>
  <c r="D48" i="35"/>
  <c r="D49" i="35"/>
  <c r="D50" i="35"/>
  <c r="D51" i="35"/>
  <c r="D52" i="35"/>
  <c r="D53" i="35"/>
  <c r="D54" i="35"/>
  <c r="D55" i="35"/>
  <c r="D56" i="35"/>
  <c r="D57" i="35"/>
  <c r="D58" i="35"/>
  <c r="D59" i="35"/>
  <c r="D60" i="35"/>
  <c r="D61" i="35"/>
  <c r="D62" i="35"/>
  <c r="D63" i="35"/>
  <c r="D64" i="35"/>
  <c r="D65" i="35"/>
  <c r="D66" i="35"/>
  <c r="D67" i="35"/>
  <c r="D68" i="35"/>
  <c r="D69" i="35"/>
  <c r="D70" i="35"/>
  <c r="D71" i="35"/>
  <c r="D72" i="35"/>
  <c r="D73" i="35"/>
  <c r="D74" i="35"/>
  <c r="D75" i="35"/>
  <c r="D76" i="35"/>
  <c r="D77" i="35"/>
  <c r="D78" i="35"/>
  <c r="D79" i="35"/>
  <c r="D80" i="35"/>
  <c r="D81" i="35"/>
  <c r="D82" i="35"/>
  <c r="D83" i="35"/>
  <c r="D84" i="35"/>
  <c r="D85" i="35"/>
  <c r="D86" i="35"/>
  <c r="D87" i="35"/>
  <c r="D88" i="35"/>
  <c r="D89" i="35"/>
  <c r="D90" i="35"/>
  <c r="D91" i="35"/>
  <c r="D92" i="35"/>
  <c r="D93" i="35"/>
  <c r="D94" i="35"/>
  <c r="D95" i="35"/>
  <c r="D96" i="35"/>
  <c r="D97" i="35"/>
  <c r="D98" i="35"/>
  <c r="D99" i="35"/>
  <c r="D100" i="35"/>
  <c r="C98" i="35"/>
  <c r="C95" i="35"/>
  <c r="C20" i="35"/>
  <c r="C23" i="35"/>
  <c r="C26" i="35"/>
  <c r="C29" i="35"/>
  <c r="C32" i="35"/>
  <c r="C35" i="35"/>
  <c r="C38" i="35"/>
  <c r="C41" i="35"/>
  <c r="C44" i="35"/>
  <c r="C47" i="35"/>
  <c r="C50" i="35"/>
  <c r="C53" i="35"/>
  <c r="C56" i="35"/>
  <c r="C59" i="35"/>
  <c r="C62" i="35"/>
  <c r="C65" i="35"/>
  <c r="C68" i="35"/>
  <c r="C71" i="35"/>
  <c r="C74" i="35"/>
  <c r="C77" i="35"/>
  <c r="C80" i="35"/>
  <c r="C83" i="35"/>
  <c r="C86" i="35"/>
  <c r="C89" i="35"/>
  <c r="C92" i="35"/>
  <c r="P6" i="33"/>
  <c r="N6" i="33"/>
  <c r="L6" i="33"/>
  <c r="J6" i="33"/>
  <c r="H6" i="33"/>
  <c r="F6" i="33"/>
  <c r="P81" i="33"/>
  <c r="N81" i="33"/>
  <c r="L81" i="33"/>
  <c r="J81" i="33"/>
  <c r="H81" i="33"/>
  <c r="F81" i="33"/>
  <c r="C79" i="32"/>
  <c r="C80" i="32"/>
  <c r="C81" i="32"/>
  <c r="C78" i="32"/>
  <c r="D77" i="33"/>
  <c r="D78" i="33"/>
  <c r="D79" i="33"/>
  <c r="D80" i="33"/>
  <c r="D81" i="33"/>
  <c r="D76" i="33"/>
  <c r="C79" i="33"/>
  <c r="C81" i="33"/>
  <c r="C80" i="33"/>
  <c r="C78" i="33"/>
  <c r="C77" i="33"/>
  <c r="C74" i="33"/>
  <c r="D71" i="33"/>
  <c r="D72" i="33"/>
  <c r="D73" i="33"/>
  <c r="D70" i="33"/>
  <c r="D41" i="33"/>
  <c r="D40" i="33"/>
  <c r="C41" i="33"/>
  <c r="P36" i="33"/>
  <c r="N36" i="33"/>
  <c r="L36" i="33"/>
  <c r="J36" i="33"/>
  <c r="H36" i="33"/>
  <c r="F36" i="33"/>
  <c r="C32" i="33"/>
  <c r="T24" i="33"/>
  <c r="P24" i="33"/>
  <c r="N24" i="33"/>
  <c r="L24" i="33"/>
  <c r="J24" i="33"/>
  <c r="H24" i="33"/>
  <c r="F24" i="33"/>
  <c r="P12" i="33"/>
  <c r="N12" i="33"/>
  <c r="L12" i="33"/>
  <c r="J12" i="33"/>
  <c r="H12" i="33"/>
  <c r="F12" i="33"/>
  <c r="B34" i="13"/>
  <c r="N18" i="35" l="1"/>
  <c r="N19" i="35"/>
  <c r="N20" i="35"/>
  <c r="N21" i="35"/>
  <c r="N22" i="35"/>
  <c r="N23" i="35"/>
  <c r="N24" i="35"/>
  <c r="N25" i="35"/>
  <c r="N26" i="35"/>
  <c r="N27" i="35"/>
  <c r="N28" i="35"/>
  <c r="N29" i="35"/>
  <c r="N30" i="35"/>
  <c r="N31" i="35"/>
  <c r="N32" i="35"/>
  <c r="N33" i="35"/>
  <c r="N34" i="35"/>
  <c r="N35" i="35"/>
  <c r="N36" i="35"/>
  <c r="N37" i="35"/>
  <c r="N38" i="35"/>
  <c r="N39" i="35"/>
  <c r="N40" i="35"/>
  <c r="N41" i="35"/>
  <c r="N42" i="35"/>
  <c r="N43" i="35"/>
  <c r="N44" i="35"/>
  <c r="N45" i="35"/>
  <c r="N46" i="35"/>
  <c r="N47" i="35"/>
  <c r="N48" i="35"/>
  <c r="N49" i="35"/>
  <c r="N50" i="35"/>
  <c r="N51" i="35"/>
  <c r="N52" i="35"/>
  <c r="N53" i="35"/>
  <c r="N54" i="35"/>
  <c r="N55" i="35"/>
  <c r="N56" i="35"/>
  <c r="N57" i="35"/>
  <c r="N58" i="35"/>
  <c r="N59" i="35"/>
  <c r="N60" i="35"/>
  <c r="N61" i="35"/>
  <c r="N62" i="35"/>
  <c r="N63" i="35"/>
  <c r="N64" i="35"/>
  <c r="N65" i="35"/>
  <c r="N66" i="35"/>
  <c r="N67" i="35"/>
  <c r="N68" i="35"/>
  <c r="N69" i="35"/>
  <c r="N70" i="35"/>
  <c r="N71" i="35"/>
  <c r="N72" i="35"/>
  <c r="N73" i="35"/>
  <c r="N74" i="35"/>
  <c r="N75" i="35"/>
  <c r="N76" i="35"/>
  <c r="N77" i="35"/>
  <c r="N78" i="35"/>
  <c r="N79" i="35"/>
  <c r="N80" i="35"/>
  <c r="N81" i="35"/>
  <c r="N82" i="35"/>
  <c r="N83" i="35"/>
  <c r="N84" i="35"/>
  <c r="N85" i="35"/>
  <c r="N86" i="35"/>
  <c r="N87" i="35"/>
  <c r="N88" i="35"/>
  <c r="N89" i="35"/>
  <c r="N90" i="35"/>
  <c r="N92" i="35"/>
  <c r="N93" i="35"/>
  <c r="N94" i="35"/>
  <c r="N95" i="35"/>
  <c r="E20" i="35"/>
  <c r="E23" i="35"/>
  <c r="E26" i="35"/>
  <c r="E29" i="35"/>
  <c r="E32" i="35"/>
  <c r="E35" i="35"/>
  <c r="E38" i="35"/>
  <c r="E41" i="35"/>
  <c r="E44" i="35"/>
  <c r="E47" i="35"/>
  <c r="E50" i="35"/>
  <c r="E53" i="35"/>
  <c r="E56" i="35"/>
  <c r="E59" i="35"/>
  <c r="E62" i="35"/>
  <c r="E65" i="35"/>
  <c r="E68" i="35"/>
  <c r="E71" i="35"/>
  <c r="E74" i="35"/>
  <c r="E77" i="35"/>
  <c r="E80" i="35"/>
  <c r="E83" i="35"/>
  <c r="E86" i="35"/>
  <c r="E89" i="35"/>
  <c r="E92" i="35"/>
  <c r="E95" i="35"/>
  <c r="D5" i="33"/>
  <c r="D6" i="33"/>
  <c r="D7" i="33"/>
  <c r="D8" i="33"/>
  <c r="D9" i="33"/>
  <c r="D10" i="33"/>
  <c r="D11" i="33"/>
  <c r="D12" i="33"/>
  <c r="D13" i="33"/>
  <c r="D14" i="33"/>
  <c r="D15" i="33"/>
  <c r="D16" i="33"/>
  <c r="D17" i="33"/>
  <c r="D18" i="33"/>
  <c r="D19" i="33"/>
  <c r="D20" i="33"/>
  <c r="D21" i="33"/>
  <c r="D22" i="33"/>
  <c r="D23" i="33"/>
  <c r="D24" i="33"/>
  <c r="D25" i="33"/>
  <c r="D26" i="33"/>
  <c r="D27" i="33"/>
  <c r="D28" i="33"/>
  <c r="D29" i="33"/>
  <c r="D30" i="33"/>
  <c r="D31" i="33"/>
  <c r="D32" i="33"/>
  <c r="D33" i="33"/>
  <c r="D34" i="33"/>
  <c r="D35" i="33"/>
  <c r="D36" i="33"/>
  <c r="D37" i="33"/>
  <c r="D38" i="33"/>
  <c r="D39" i="33"/>
  <c r="D42" i="33"/>
  <c r="D43" i="33"/>
  <c r="D44" i="33"/>
  <c r="D45" i="33"/>
  <c r="D46" i="33"/>
  <c r="D47" i="33"/>
  <c r="D48" i="33"/>
  <c r="D49" i="33"/>
  <c r="D50" i="33"/>
  <c r="D51" i="33"/>
  <c r="D52" i="33"/>
  <c r="D53" i="33"/>
  <c r="D54" i="33"/>
  <c r="D55" i="33"/>
  <c r="D56" i="33"/>
  <c r="D57" i="33"/>
  <c r="D58" i="33"/>
  <c r="D59" i="33"/>
  <c r="D60" i="33"/>
  <c r="D61" i="33"/>
  <c r="D62" i="33"/>
  <c r="D63" i="33"/>
  <c r="D64" i="33"/>
  <c r="D65" i="33"/>
  <c r="D66" i="33"/>
  <c r="D67" i="33"/>
  <c r="D68" i="33"/>
  <c r="D69" i="33"/>
  <c r="D75" i="33"/>
  <c r="D82" i="33"/>
  <c r="D83" i="33"/>
  <c r="D84" i="33"/>
  <c r="D85" i="33"/>
  <c r="D86" i="33"/>
  <c r="D87" i="33"/>
  <c r="D4" i="33"/>
  <c r="C5" i="33"/>
  <c r="C6" i="33"/>
  <c r="C7" i="33"/>
  <c r="C8" i="33"/>
  <c r="C9" i="33"/>
  <c r="C10" i="33"/>
  <c r="C11" i="33"/>
  <c r="C12" i="33"/>
  <c r="C13" i="33"/>
  <c r="C14" i="33"/>
  <c r="C15" i="33"/>
  <c r="C16" i="33"/>
  <c r="C17" i="33"/>
  <c r="C18" i="33"/>
  <c r="C19" i="33"/>
  <c r="C20" i="33"/>
  <c r="C21" i="33"/>
  <c r="C22" i="33"/>
  <c r="C23" i="33"/>
  <c r="C24" i="33"/>
  <c r="C25" i="33"/>
  <c r="C26" i="33"/>
  <c r="C27" i="33"/>
  <c r="C28" i="33"/>
  <c r="C29" i="33"/>
  <c r="C30" i="33"/>
  <c r="C31" i="33"/>
  <c r="C33" i="33"/>
  <c r="C34" i="33"/>
  <c r="C35" i="33"/>
  <c r="C36" i="33"/>
  <c r="C37" i="33"/>
  <c r="C38" i="33"/>
  <c r="C39" i="33"/>
  <c r="C40" i="33"/>
  <c r="C42" i="33"/>
  <c r="C43" i="33"/>
  <c r="C44" i="33"/>
  <c r="C45" i="33"/>
  <c r="C46" i="33"/>
  <c r="C47" i="33"/>
  <c r="C48" i="33"/>
  <c r="C49" i="33"/>
  <c r="C50" i="33"/>
  <c r="C51" i="33"/>
  <c r="C52" i="33"/>
  <c r="C53" i="33"/>
  <c r="C54" i="33"/>
  <c r="C55" i="33"/>
  <c r="C56" i="33"/>
  <c r="C57" i="33"/>
  <c r="C58" i="33"/>
  <c r="C59" i="33"/>
  <c r="C60" i="33"/>
  <c r="C61" i="33"/>
  <c r="C62" i="33"/>
  <c r="C63" i="33"/>
  <c r="C64" i="33"/>
  <c r="C65" i="33"/>
  <c r="C66" i="33"/>
  <c r="C67" i="33"/>
  <c r="C68" i="33"/>
  <c r="C69" i="33"/>
  <c r="C70" i="33"/>
  <c r="C71" i="33"/>
  <c r="C72" i="33"/>
  <c r="C73" i="33"/>
  <c r="C75" i="33"/>
  <c r="C76" i="33"/>
  <c r="C82" i="33"/>
  <c r="C83" i="33"/>
  <c r="C84" i="33"/>
  <c r="C85" i="33"/>
  <c r="C86" i="33"/>
  <c r="C87" i="33"/>
  <c r="C4" i="33"/>
  <c r="B85" i="33"/>
  <c r="B82" i="33"/>
  <c r="B79" i="33"/>
  <c r="B76" i="33"/>
  <c r="B73" i="33"/>
  <c r="B70" i="33"/>
  <c r="B67" i="33"/>
  <c r="B64" i="33"/>
  <c r="B61" i="33"/>
  <c r="B58" i="33"/>
  <c r="B55" i="33"/>
  <c r="B52" i="33"/>
  <c r="B49" i="33"/>
  <c r="B46" i="33"/>
  <c r="B43" i="33"/>
  <c r="B40" i="33"/>
  <c r="B37" i="33"/>
  <c r="B34" i="33"/>
  <c r="B31" i="33"/>
  <c r="B28" i="33"/>
  <c r="B25" i="33"/>
  <c r="B22" i="33"/>
  <c r="B19" i="33"/>
  <c r="B16" i="33"/>
  <c r="B13" i="33"/>
  <c r="B10" i="33"/>
  <c r="B7" i="33"/>
  <c r="B4" i="33"/>
  <c r="B12" i="19"/>
  <c r="B13" i="19"/>
  <c r="B14" i="19"/>
  <c r="B15" i="19"/>
  <c r="B16" i="19"/>
  <c r="B17" i="19"/>
  <c r="B18" i="19"/>
  <c r="B19" i="19"/>
  <c r="B20" i="19"/>
  <c r="B21" i="19"/>
  <c r="B22" i="19"/>
  <c r="B23" i="19"/>
  <c r="B24" i="19"/>
  <c r="B25" i="19"/>
  <c r="B26" i="19"/>
  <c r="B27" i="19"/>
  <c r="B28" i="19"/>
  <c r="B29" i="19"/>
  <c r="B30" i="19"/>
  <c r="B31" i="19"/>
  <c r="B32" i="19"/>
  <c r="B33" i="19"/>
  <c r="B34" i="19"/>
  <c r="B35" i="19"/>
  <c r="B36" i="19"/>
  <c r="B37" i="19"/>
  <c r="B38" i="19"/>
  <c r="B7" i="31"/>
  <c r="B8" i="31"/>
  <c r="B9" i="31"/>
  <c r="B10" i="31"/>
  <c r="B11" i="31"/>
  <c r="B12" i="31"/>
  <c r="B13" i="31"/>
  <c r="B14" i="31"/>
  <c r="B15" i="31"/>
  <c r="B16" i="31"/>
  <c r="B17" i="31"/>
  <c r="B18" i="31"/>
  <c r="B19" i="31"/>
  <c r="B20" i="31"/>
  <c r="B21" i="31"/>
  <c r="B22" i="31"/>
  <c r="B23" i="31"/>
  <c r="B24" i="31"/>
  <c r="B25" i="31"/>
  <c r="B26" i="31"/>
  <c r="B27" i="31"/>
  <c r="B28" i="31"/>
  <c r="B29" i="31"/>
  <c r="B30" i="31"/>
  <c r="B31" i="31"/>
  <c r="B32" i="31"/>
  <c r="B33" i="31"/>
  <c r="B6" i="31"/>
  <c r="N17" i="35"/>
  <c r="M17" i="35"/>
  <c r="R17" i="35"/>
  <c r="Q17" i="35"/>
  <c r="P17" i="35"/>
  <c r="O17" i="35"/>
  <c r="B91" i="13"/>
  <c r="B88" i="13"/>
  <c r="B85" i="32"/>
  <c r="B82" i="32" l="1"/>
  <c r="B79" i="32"/>
  <c r="B76" i="32"/>
  <c r="B85" i="13"/>
  <c r="B82" i="13"/>
  <c r="B79" i="13"/>
  <c r="B76" i="13"/>
  <c r="B73" i="32"/>
  <c r="B70" i="32"/>
  <c r="B67" i="32"/>
  <c r="B64" i="32"/>
  <c r="B73" i="13"/>
  <c r="B70" i="13"/>
  <c r="B61" i="32"/>
  <c r="B58" i="32"/>
  <c r="B67" i="13"/>
  <c r="B64" i="13"/>
  <c r="B55" i="32"/>
  <c r="B52" i="32"/>
  <c r="B61" i="13"/>
  <c r="B58" i="13"/>
  <c r="B49" i="32"/>
  <c r="B46" i="32"/>
  <c r="B43" i="32"/>
  <c r="B40" i="32"/>
  <c r="B37" i="32"/>
  <c r="B34" i="32"/>
  <c r="B31" i="32"/>
  <c r="B28" i="32"/>
  <c r="B25" i="32"/>
  <c r="B22" i="32"/>
  <c r="B19" i="32"/>
  <c r="B16" i="32"/>
  <c r="B13" i="32"/>
  <c r="B10" i="32"/>
  <c r="B7" i="32"/>
  <c r="B52" i="13"/>
  <c r="B55" i="13"/>
  <c r="B49" i="13"/>
  <c r="B46" i="13"/>
  <c r="B43" i="13"/>
  <c r="B40" i="13"/>
  <c r="B37" i="13"/>
  <c r="C5" i="32" l="1"/>
  <c r="C6" i="32"/>
  <c r="C7" i="32"/>
  <c r="C8" i="32"/>
  <c r="C10" i="32"/>
  <c r="C11" i="32"/>
  <c r="C12" i="32"/>
  <c r="C13" i="32"/>
  <c r="C14" i="32"/>
  <c r="C16" i="32"/>
  <c r="C17" i="32"/>
  <c r="C19" i="32"/>
  <c r="C22" i="32"/>
  <c r="C23" i="32"/>
  <c r="C24" i="32"/>
  <c r="C25" i="32"/>
  <c r="C26" i="32"/>
  <c r="C27" i="32"/>
  <c r="C28" i="32"/>
  <c r="C29" i="32"/>
  <c r="C30" i="32"/>
  <c r="C31" i="32"/>
  <c r="C32" i="32"/>
  <c r="C33" i="32"/>
  <c r="C34" i="32"/>
  <c r="C35" i="32"/>
  <c r="C36" i="32"/>
  <c r="C37" i="32"/>
  <c r="C38" i="32"/>
  <c r="C39" i="32"/>
  <c r="C40" i="32"/>
  <c r="C41" i="32"/>
  <c r="C42" i="32"/>
  <c r="C43" i="32"/>
  <c r="C44" i="32"/>
  <c r="C45" i="32"/>
  <c r="C46" i="32"/>
  <c r="C47" i="32"/>
  <c r="C48" i="32"/>
  <c r="C49" i="32"/>
  <c r="C50" i="32"/>
  <c r="C51" i="32"/>
  <c r="C52" i="32"/>
  <c r="C53" i="32"/>
  <c r="C54" i="32"/>
  <c r="C55" i="32"/>
  <c r="C56" i="32"/>
  <c r="C57" i="32"/>
  <c r="C58" i="32"/>
  <c r="C59" i="32"/>
  <c r="C60" i="32"/>
  <c r="C61" i="32"/>
  <c r="C62" i="32"/>
  <c r="C63" i="32"/>
  <c r="C64" i="32"/>
  <c r="C65" i="32"/>
  <c r="C66" i="32"/>
  <c r="C67" i="32"/>
  <c r="C68" i="32"/>
  <c r="C69" i="32"/>
  <c r="C70" i="32"/>
  <c r="C71" i="32"/>
  <c r="C72" i="32"/>
  <c r="C73" i="32"/>
  <c r="C74" i="32"/>
  <c r="C75" i="32"/>
  <c r="C76" i="32"/>
  <c r="C77" i="32"/>
  <c r="C82" i="32"/>
  <c r="C83" i="32"/>
  <c r="C84" i="32"/>
  <c r="C85" i="32"/>
  <c r="C86" i="32"/>
  <c r="C87" i="32"/>
  <c r="B4" i="32"/>
  <c r="B28" i="13"/>
  <c r="B25" i="13"/>
  <c r="B31" i="13"/>
  <c r="B22" i="13"/>
  <c r="B19" i="13"/>
  <c r="B16" i="13"/>
  <c r="V7" i="31"/>
  <c r="V8" i="31"/>
  <c r="V9" i="31"/>
  <c r="V10" i="31"/>
  <c r="V11" i="31"/>
  <c r="V12" i="31"/>
  <c r="V13" i="31"/>
  <c r="V14" i="31"/>
  <c r="V15" i="31"/>
  <c r="V16" i="31"/>
  <c r="V17" i="31"/>
  <c r="V18" i="31"/>
  <c r="V19" i="31"/>
  <c r="V20" i="31"/>
  <c r="V21" i="31"/>
  <c r="V22" i="31"/>
  <c r="V23" i="31"/>
  <c r="V24" i="31"/>
  <c r="V25" i="31"/>
  <c r="V26" i="31"/>
  <c r="V27" i="31"/>
  <c r="V28" i="31"/>
  <c r="V29" i="31"/>
  <c r="V30" i="31"/>
  <c r="V31" i="31"/>
  <c r="V32" i="31"/>
  <c r="V33" i="31"/>
  <c r="V6" i="31"/>
  <c r="P85" i="33"/>
  <c r="N85" i="33"/>
  <c r="L85" i="33"/>
  <c r="J85" i="33"/>
  <c r="H85" i="33"/>
  <c r="F85" i="33"/>
  <c r="P82" i="33"/>
  <c r="N82" i="33"/>
  <c r="L82" i="33"/>
  <c r="J82" i="33"/>
  <c r="H82" i="33"/>
  <c r="F82" i="33"/>
  <c r="P80" i="33"/>
  <c r="N80" i="33"/>
  <c r="L80" i="33"/>
  <c r="J80" i="33"/>
  <c r="H80" i="33"/>
  <c r="F80" i="33"/>
  <c r="P79" i="33"/>
  <c r="N79" i="33"/>
  <c r="L79" i="33"/>
  <c r="J79" i="33"/>
  <c r="H79" i="33"/>
  <c r="F79" i="33"/>
  <c r="P77" i="33"/>
  <c r="N77" i="33"/>
  <c r="L77" i="33"/>
  <c r="J77" i="33"/>
  <c r="H77" i="33"/>
  <c r="F77" i="33"/>
  <c r="P76" i="33"/>
  <c r="N76" i="33"/>
  <c r="L76" i="33"/>
  <c r="J76" i="33"/>
  <c r="H76" i="33"/>
  <c r="F76" i="33"/>
  <c r="P73" i="33"/>
  <c r="N73" i="33"/>
  <c r="L73" i="33"/>
  <c r="J73" i="33"/>
  <c r="H73" i="33"/>
  <c r="F73" i="33"/>
  <c r="P70" i="33"/>
  <c r="N70" i="33"/>
  <c r="L70" i="33"/>
  <c r="J70" i="33"/>
  <c r="H70" i="33"/>
  <c r="F70" i="33"/>
  <c r="P68" i="33"/>
  <c r="N68" i="33"/>
  <c r="L68" i="33"/>
  <c r="J68" i="33"/>
  <c r="H68" i="33"/>
  <c r="F68" i="33"/>
  <c r="P67" i="33"/>
  <c r="N67" i="33"/>
  <c r="L67" i="33"/>
  <c r="J67" i="33"/>
  <c r="H67" i="33"/>
  <c r="F67" i="33"/>
  <c r="P65" i="33"/>
  <c r="N65" i="33"/>
  <c r="L65" i="33"/>
  <c r="J65" i="33"/>
  <c r="H65" i="33"/>
  <c r="F65" i="33"/>
  <c r="P64" i="33"/>
  <c r="N64" i="33"/>
  <c r="L64" i="33"/>
  <c r="J64" i="33"/>
  <c r="H64" i="33"/>
  <c r="F64" i="33"/>
  <c r="P63" i="33"/>
  <c r="N63" i="33"/>
  <c r="L63" i="33"/>
  <c r="J63" i="33"/>
  <c r="H63" i="33"/>
  <c r="F63" i="33"/>
  <c r="P62" i="33"/>
  <c r="N62" i="33"/>
  <c r="L62" i="33"/>
  <c r="J62" i="33"/>
  <c r="H62" i="33"/>
  <c r="F62" i="33"/>
  <c r="P61" i="33"/>
  <c r="N61" i="33"/>
  <c r="L61" i="33"/>
  <c r="J61" i="33"/>
  <c r="H61" i="33"/>
  <c r="F61" i="33"/>
  <c r="P59" i="33"/>
  <c r="N59" i="33"/>
  <c r="L59" i="33"/>
  <c r="J59" i="33"/>
  <c r="H59" i="33"/>
  <c r="F59" i="33"/>
  <c r="P58" i="33"/>
  <c r="N58" i="33"/>
  <c r="L58" i="33"/>
  <c r="J58" i="33"/>
  <c r="H58" i="33"/>
  <c r="F58" i="33"/>
  <c r="T6" i="33" l="1"/>
  <c r="T9" i="33"/>
  <c r="T12" i="33"/>
  <c r="T15" i="33"/>
  <c r="P55" i="33"/>
  <c r="N55" i="33"/>
  <c r="L55" i="33"/>
  <c r="J55" i="33"/>
  <c r="H55" i="33"/>
  <c r="P56" i="33"/>
  <c r="N56" i="33"/>
  <c r="L56" i="33"/>
  <c r="J56" i="33"/>
  <c r="H56" i="33"/>
  <c r="F56" i="33"/>
  <c r="P53" i="33"/>
  <c r="N53" i="33"/>
  <c r="L53" i="33"/>
  <c r="J53" i="33"/>
  <c r="H53" i="33"/>
  <c r="F53" i="33"/>
  <c r="P49" i="33"/>
  <c r="N49" i="33"/>
  <c r="L49" i="33"/>
  <c r="J49" i="33"/>
  <c r="H49" i="33"/>
  <c r="F49" i="33"/>
  <c r="B11" i="19" l="1"/>
  <c r="B13" i="13"/>
  <c r="B10" i="13"/>
  <c r="J95" i="35" l="1"/>
  <c r="F92" i="35"/>
  <c r="J92" i="35" s="1"/>
  <c r="F89" i="35"/>
  <c r="F86" i="35"/>
  <c r="J86" i="35" s="1"/>
  <c r="F83" i="35"/>
  <c r="J83" i="35" s="1"/>
  <c r="F80" i="35"/>
  <c r="J80" i="35" s="1"/>
  <c r="F77" i="35"/>
  <c r="J77" i="35" s="1"/>
  <c r="F74" i="35"/>
  <c r="J74" i="35" s="1"/>
  <c r="F71" i="35"/>
  <c r="J71" i="35" s="1"/>
  <c r="F68" i="35"/>
  <c r="J68" i="35" s="1"/>
  <c r="F65" i="35"/>
  <c r="F62" i="35"/>
  <c r="F59" i="35"/>
  <c r="F56" i="35"/>
  <c r="F53" i="35"/>
  <c r="F50" i="35"/>
  <c r="F47" i="35"/>
  <c r="F44" i="35"/>
  <c r="F41" i="35"/>
  <c r="F38" i="35"/>
  <c r="F35" i="35"/>
  <c r="F32" i="35"/>
  <c r="F29" i="35"/>
  <c r="F26" i="35"/>
  <c r="F23" i="35"/>
  <c r="F20" i="35"/>
  <c r="I18" i="35"/>
  <c r="I19" i="35"/>
  <c r="I20" i="35"/>
  <c r="I21" i="35"/>
  <c r="I22" i="35"/>
  <c r="I23" i="35"/>
  <c r="I24" i="35"/>
  <c r="I25" i="35"/>
  <c r="I26" i="35"/>
  <c r="I27" i="35"/>
  <c r="I28" i="35"/>
  <c r="I29" i="35"/>
  <c r="I30" i="35"/>
  <c r="I31" i="35"/>
  <c r="I32" i="35"/>
  <c r="I33" i="35"/>
  <c r="I35" i="35"/>
  <c r="I36" i="35"/>
  <c r="I37" i="35"/>
  <c r="I38" i="35"/>
  <c r="I39" i="35"/>
  <c r="I40" i="35"/>
  <c r="I41" i="35"/>
  <c r="I42" i="35"/>
  <c r="I43" i="35"/>
  <c r="I44" i="35"/>
  <c r="I45" i="35"/>
  <c r="I46" i="35"/>
  <c r="I47" i="35"/>
  <c r="I48" i="35"/>
  <c r="I49" i="35"/>
  <c r="I50" i="35"/>
  <c r="I51" i="35"/>
  <c r="I52" i="35"/>
  <c r="I53" i="35"/>
  <c r="I54" i="35"/>
  <c r="I55" i="35"/>
  <c r="I56" i="35"/>
  <c r="I57" i="35"/>
  <c r="I58" i="35"/>
  <c r="I59" i="35"/>
  <c r="I60" i="35"/>
  <c r="I61" i="35"/>
  <c r="I62" i="35"/>
  <c r="I63" i="35"/>
  <c r="I64" i="35"/>
  <c r="I65" i="35"/>
  <c r="I66" i="35"/>
  <c r="I67" i="35"/>
  <c r="I68" i="35"/>
  <c r="I69" i="35"/>
  <c r="I70" i="35"/>
  <c r="I71" i="35"/>
  <c r="I72" i="35"/>
  <c r="I73" i="35"/>
  <c r="I74" i="35"/>
  <c r="I75" i="35"/>
  <c r="I76" i="35"/>
  <c r="I77" i="35"/>
  <c r="I78" i="35"/>
  <c r="I79" i="35"/>
  <c r="I80" i="35"/>
  <c r="I81" i="35"/>
  <c r="I82" i="35"/>
  <c r="I83" i="35"/>
  <c r="I84" i="35"/>
  <c r="I85" i="35"/>
  <c r="I86" i="35"/>
  <c r="I87" i="35"/>
  <c r="I88" i="35"/>
  <c r="I89" i="35"/>
  <c r="I90" i="35"/>
  <c r="I91" i="35"/>
  <c r="I92" i="35"/>
  <c r="I93" i="35"/>
  <c r="I94" i="35"/>
  <c r="I95" i="35"/>
  <c r="I96" i="35"/>
  <c r="I97" i="35"/>
  <c r="I98" i="35"/>
  <c r="I99" i="35"/>
  <c r="I100" i="35"/>
  <c r="C17" i="35"/>
  <c r="L5" i="33"/>
  <c r="L7" i="33"/>
  <c r="L8" i="33"/>
  <c r="L9" i="33"/>
  <c r="L10" i="33"/>
  <c r="L11" i="33"/>
  <c r="L13" i="33"/>
  <c r="L14" i="33"/>
  <c r="L15" i="33"/>
  <c r="L16" i="33"/>
  <c r="L17" i="33"/>
  <c r="L18" i="33"/>
  <c r="L19" i="33"/>
  <c r="L21" i="33"/>
  <c r="L22" i="33"/>
  <c r="L23" i="33"/>
  <c r="L25" i="33"/>
  <c r="L26" i="33"/>
  <c r="L27" i="33"/>
  <c r="L28" i="33"/>
  <c r="L29" i="33"/>
  <c r="L30" i="33"/>
  <c r="L31" i="33"/>
  <c r="L33" i="33"/>
  <c r="L34" i="33"/>
  <c r="L35" i="33"/>
  <c r="L37" i="33"/>
  <c r="L39" i="33"/>
  <c r="L40" i="33"/>
  <c r="L41" i="33"/>
  <c r="L42" i="33"/>
  <c r="L43" i="33"/>
  <c r="L45" i="33"/>
  <c r="L46" i="33"/>
  <c r="L48" i="33"/>
  <c r="L51" i="33"/>
  <c r="L52" i="33"/>
  <c r="L54" i="33"/>
  <c r="P43" i="33"/>
  <c r="N43" i="33"/>
  <c r="J43" i="33"/>
  <c r="H43" i="33"/>
  <c r="F43" i="33"/>
  <c r="P34" i="33"/>
  <c r="N34" i="33"/>
  <c r="J34" i="33"/>
  <c r="H34" i="33"/>
  <c r="F34" i="33"/>
  <c r="P26" i="33"/>
  <c r="N26" i="33"/>
  <c r="J26" i="33"/>
  <c r="H26" i="33"/>
  <c r="F26" i="33"/>
  <c r="P22" i="33"/>
  <c r="N22" i="33"/>
  <c r="J22" i="33"/>
  <c r="H22" i="33"/>
  <c r="F22" i="33"/>
  <c r="P19" i="33"/>
  <c r="N19" i="33"/>
  <c r="J19" i="33"/>
  <c r="H19" i="33"/>
  <c r="F19" i="33"/>
  <c r="P16" i="33"/>
  <c r="N16" i="33"/>
  <c r="J16" i="33"/>
  <c r="H16" i="33"/>
  <c r="F16" i="33"/>
  <c r="P13" i="33"/>
  <c r="N13" i="33"/>
  <c r="J13" i="33"/>
  <c r="H13" i="33"/>
  <c r="F13" i="33"/>
  <c r="P14" i="33"/>
  <c r="N14" i="33"/>
  <c r="J14" i="33"/>
  <c r="H14" i="33"/>
  <c r="F14" i="33"/>
  <c r="P11" i="33"/>
  <c r="N11" i="33"/>
  <c r="J11" i="33"/>
  <c r="H11" i="33"/>
  <c r="F11" i="33"/>
  <c r="P10" i="33"/>
  <c r="N10" i="33"/>
  <c r="J10" i="33"/>
  <c r="H10" i="33"/>
  <c r="F10" i="33"/>
  <c r="J89" i="35" l="1"/>
  <c r="C4" i="32" l="1"/>
  <c r="AN7" i="31"/>
  <c r="AN8" i="31"/>
  <c r="AN9" i="31"/>
  <c r="AN10" i="31"/>
  <c r="AN11" i="31"/>
  <c r="AN12" i="31"/>
  <c r="AN13" i="31"/>
  <c r="AN14" i="31"/>
  <c r="AN15" i="31"/>
  <c r="AN16" i="31"/>
  <c r="AN17" i="31"/>
  <c r="AN18" i="31"/>
  <c r="AN19" i="31"/>
  <c r="AN20" i="31"/>
  <c r="AN21" i="31"/>
  <c r="AN22" i="31"/>
  <c r="AN23" i="31"/>
  <c r="AN24" i="31"/>
  <c r="AN25" i="31"/>
  <c r="AN26" i="31"/>
  <c r="AN27" i="31"/>
  <c r="AN28" i="31"/>
  <c r="AN29" i="31"/>
  <c r="AN30" i="31"/>
  <c r="AN31" i="31"/>
  <c r="AN32" i="31"/>
  <c r="AN33" i="31"/>
  <c r="AL7" i="31"/>
  <c r="AL8" i="31"/>
  <c r="AL9" i="31"/>
  <c r="AL10" i="31"/>
  <c r="AL11" i="31"/>
  <c r="AL12" i="31"/>
  <c r="AL13" i="31"/>
  <c r="AL14" i="31"/>
  <c r="AL15" i="31"/>
  <c r="AL16" i="31"/>
  <c r="AL17" i="31"/>
  <c r="AL18" i="31"/>
  <c r="AL19" i="31"/>
  <c r="AL20" i="31"/>
  <c r="AL21" i="31"/>
  <c r="AL22" i="31"/>
  <c r="AL23" i="31"/>
  <c r="AL24" i="31"/>
  <c r="AL25" i="31"/>
  <c r="AL26" i="31"/>
  <c r="AL27" i="31"/>
  <c r="AL28" i="31"/>
  <c r="AL29" i="31"/>
  <c r="AL30" i="31"/>
  <c r="AL31" i="31"/>
  <c r="AL32" i="31"/>
  <c r="AL33" i="31"/>
  <c r="AJ7" i="31"/>
  <c r="AJ8" i="31"/>
  <c r="AJ9" i="31"/>
  <c r="AJ10" i="31"/>
  <c r="AJ11" i="31"/>
  <c r="AJ12" i="31"/>
  <c r="AJ13" i="31"/>
  <c r="AJ14" i="31"/>
  <c r="AJ15" i="31"/>
  <c r="AJ16" i="31"/>
  <c r="AJ17" i="31"/>
  <c r="AJ18" i="31"/>
  <c r="AJ19" i="31"/>
  <c r="AJ20" i="31"/>
  <c r="AJ21" i="31"/>
  <c r="AJ22" i="31"/>
  <c r="AJ23" i="31"/>
  <c r="AJ24" i="31"/>
  <c r="AJ25" i="31"/>
  <c r="AJ26" i="31"/>
  <c r="AJ27" i="31"/>
  <c r="AJ28" i="31"/>
  <c r="AJ29" i="31"/>
  <c r="AJ30" i="31"/>
  <c r="AJ31" i="31"/>
  <c r="AJ32" i="31"/>
  <c r="AJ33" i="31"/>
  <c r="AH7" i="31"/>
  <c r="AH8" i="31"/>
  <c r="AH9" i="31"/>
  <c r="AH10" i="31"/>
  <c r="AH11" i="31"/>
  <c r="AH12" i="31"/>
  <c r="AH13" i="31"/>
  <c r="AH14" i="31"/>
  <c r="AH15" i="31"/>
  <c r="AH16" i="31"/>
  <c r="AH17" i="31"/>
  <c r="AH18" i="31"/>
  <c r="AH19" i="31"/>
  <c r="AH20" i="31"/>
  <c r="AH21" i="31"/>
  <c r="AH22" i="31"/>
  <c r="AH23" i="31"/>
  <c r="AH24" i="31"/>
  <c r="AH25" i="31"/>
  <c r="AH26" i="31"/>
  <c r="AH27" i="31"/>
  <c r="AH28" i="31"/>
  <c r="AH29" i="31"/>
  <c r="AH30" i="31"/>
  <c r="AH31" i="31"/>
  <c r="AH32" i="31"/>
  <c r="AH33" i="31"/>
  <c r="AF7" i="31"/>
  <c r="AF8" i="31"/>
  <c r="AF9" i="31"/>
  <c r="AF10" i="31"/>
  <c r="AF11" i="31"/>
  <c r="AF12" i="31"/>
  <c r="AF13" i="31"/>
  <c r="AF14" i="31"/>
  <c r="AF15" i="31"/>
  <c r="AF16" i="31"/>
  <c r="AF17" i="31"/>
  <c r="AF18" i="31"/>
  <c r="AF19" i="31"/>
  <c r="AF20" i="31"/>
  <c r="AF21" i="31"/>
  <c r="AF22" i="31"/>
  <c r="AF23" i="31"/>
  <c r="AF24" i="31"/>
  <c r="AF25" i="31"/>
  <c r="AF26" i="31"/>
  <c r="AF27" i="31"/>
  <c r="AF28" i="31"/>
  <c r="AF29" i="31"/>
  <c r="AF30" i="31"/>
  <c r="AF31" i="31"/>
  <c r="AF32" i="31"/>
  <c r="AF33" i="31"/>
  <c r="Z7" i="31"/>
  <c r="Z8" i="31"/>
  <c r="Z9" i="31"/>
  <c r="Z10" i="31"/>
  <c r="Z11" i="31"/>
  <c r="Z12" i="31"/>
  <c r="Z13" i="31"/>
  <c r="Z14" i="31"/>
  <c r="Z15" i="31"/>
  <c r="Z16" i="31"/>
  <c r="Z17" i="31"/>
  <c r="Z18" i="31"/>
  <c r="Z19" i="31"/>
  <c r="Z20" i="31"/>
  <c r="Z21" i="31"/>
  <c r="Z22" i="31"/>
  <c r="Z23" i="31"/>
  <c r="Z24" i="31"/>
  <c r="Z25" i="31"/>
  <c r="Z26" i="31"/>
  <c r="Z27" i="31"/>
  <c r="Z28" i="31"/>
  <c r="Z29" i="31"/>
  <c r="Z30" i="31"/>
  <c r="Z31" i="31"/>
  <c r="Z32" i="31"/>
  <c r="Z33" i="31"/>
  <c r="X7" i="31"/>
  <c r="X8" i="31"/>
  <c r="X9" i="31"/>
  <c r="X10" i="31"/>
  <c r="X11" i="31"/>
  <c r="X12" i="31"/>
  <c r="X13" i="31"/>
  <c r="X14" i="31"/>
  <c r="X15" i="31"/>
  <c r="X16" i="31"/>
  <c r="X17" i="31"/>
  <c r="X18" i="31"/>
  <c r="X19" i="31"/>
  <c r="X20" i="31"/>
  <c r="X21" i="31"/>
  <c r="X22" i="31"/>
  <c r="X23" i="31"/>
  <c r="X24" i="31"/>
  <c r="X25" i="31"/>
  <c r="X26" i="31"/>
  <c r="X27" i="31"/>
  <c r="X28" i="31"/>
  <c r="X29" i="31"/>
  <c r="X30" i="31"/>
  <c r="X31" i="31"/>
  <c r="X32" i="31"/>
  <c r="X33" i="31"/>
  <c r="T7" i="31"/>
  <c r="T8" i="31"/>
  <c r="T9" i="31"/>
  <c r="T10" i="31"/>
  <c r="T11" i="31"/>
  <c r="T12" i="31"/>
  <c r="T13" i="31"/>
  <c r="T14" i="31"/>
  <c r="T15" i="31"/>
  <c r="T16" i="31"/>
  <c r="T17" i="31"/>
  <c r="T18" i="31"/>
  <c r="T19" i="31"/>
  <c r="T20" i="31"/>
  <c r="T21" i="31"/>
  <c r="T22" i="31"/>
  <c r="T23" i="31"/>
  <c r="T24" i="31"/>
  <c r="T25" i="31"/>
  <c r="T26" i="31"/>
  <c r="T27" i="31"/>
  <c r="T28" i="31"/>
  <c r="T29" i="31"/>
  <c r="T30" i="31"/>
  <c r="T31" i="31"/>
  <c r="T32" i="31"/>
  <c r="T33" i="31"/>
  <c r="R7" i="31"/>
  <c r="R8" i="31"/>
  <c r="R9" i="31"/>
  <c r="R10" i="31"/>
  <c r="R11" i="31"/>
  <c r="R12" i="31"/>
  <c r="R13" i="31"/>
  <c r="R14" i="31"/>
  <c r="R15" i="31"/>
  <c r="R16" i="31"/>
  <c r="R17" i="31"/>
  <c r="R18" i="31"/>
  <c r="R19" i="31"/>
  <c r="R20" i="31"/>
  <c r="R21" i="31"/>
  <c r="R22" i="31"/>
  <c r="R23" i="31"/>
  <c r="R24" i="31"/>
  <c r="R25" i="31"/>
  <c r="R26" i="31"/>
  <c r="R27" i="31"/>
  <c r="R28" i="31"/>
  <c r="R29" i="31"/>
  <c r="R30" i="31"/>
  <c r="R31" i="31"/>
  <c r="R32" i="31"/>
  <c r="R33" i="31"/>
  <c r="P7" i="31"/>
  <c r="P8" i="31"/>
  <c r="P9" i="31"/>
  <c r="P10" i="31"/>
  <c r="P11" i="31"/>
  <c r="P12" i="31"/>
  <c r="P13" i="31"/>
  <c r="P14" i="31"/>
  <c r="P15" i="31"/>
  <c r="P16" i="31"/>
  <c r="P17" i="31"/>
  <c r="P18" i="31"/>
  <c r="P19" i="31"/>
  <c r="P20" i="31"/>
  <c r="P21" i="31"/>
  <c r="P22" i="31"/>
  <c r="P23" i="31"/>
  <c r="P24" i="31"/>
  <c r="P25" i="31"/>
  <c r="P26" i="31"/>
  <c r="P27" i="31"/>
  <c r="P28" i="31"/>
  <c r="P29" i="31"/>
  <c r="P30" i="31"/>
  <c r="P31" i="31"/>
  <c r="P32" i="31"/>
  <c r="P33" i="31"/>
  <c r="N7" i="31"/>
  <c r="N8" i="31"/>
  <c r="N9" i="31"/>
  <c r="N10" i="31"/>
  <c r="N11" i="31"/>
  <c r="N12" i="31"/>
  <c r="N13" i="31"/>
  <c r="N14" i="31"/>
  <c r="N15" i="31"/>
  <c r="N16" i="31"/>
  <c r="N17" i="31"/>
  <c r="N18" i="31"/>
  <c r="N19" i="31"/>
  <c r="N20" i="31"/>
  <c r="N21" i="31"/>
  <c r="N22" i="31"/>
  <c r="N23" i="31"/>
  <c r="N24" i="31"/>
  <c r="N25" i="31"/>
  <c r="N26" i="31"/>
  <c r="N27" i="31"/>
  <c r="N28" i="31"/>
  <c r="N29" i="31"/>
  <c r="N30" i="31"/>
  <c r="N31" i="31"/>
  <c r="N32" i="31"/>
  <c r="N33" i="31"/>
  <c r="L7" i="31"/>
  <c r="L8" i="31"/>
  <c r="L9" i="31"/>
  <c r="L10" i="31"/>
  <c r="L11" i="31"/>
  <c r="L12" i="31"/>
  <c r="L13" i="31"/>
  <c r="L14" i="31"/>
  <c r="L15" i="31"/>
  <c r="L16" i="31"/>
  <c r="L17" i="31"/>
  <c r="L18" i="31"/>
  <c r="L19" i="31"/>
  <c r="L20" i="31"/>
  <c r="L21" i="31"/>
  <c r="L22" i="31"/>
  <c r="L23" i="31"/>
  <c r="L24" i="31"/>
  <c r="L25" i="31"/>
  <c r="L26" i="31"/>
  <c r="L27" i="31"/>
  <c r="L28" i="31"/>
  <c r="L29" i="31"/>
  <c r="L30" i="31"/>
  <c r="L31" i="31"/>
  <c r="L32" i="31"/>
  <c r="L33" i="31"/>
  <c r="AP7" i="31"/>
  <c r="AP8" i="31"/>
  <c r="AP9" i="31"/>
  <c r="AP10" i="31"/>
  <c r="AP11" i="31"/>
  <c r="AP12" i="31"/>
  <c r="AP13" i="31"/>
  <c r="AP14" i="31"/>
  <c r="AP15" i="31"/>
  <c r="AP16" i="31"/>
  <c r="AP17" i="31"/>
  <c r="AP18" i="31"/>
  <c r="AP19" i="31"/>
  <c r="AP20" i="31"/>
  <c r="AP21" i="31"/>
  <c r="AP22" i="31"/>
  <c r="AP23" i="31"/>
  <c r="AP24" i="31"/>
  <c r="AP25" i="31"/>
  <c r="AP26" i="31"/>
  <c r="AP27" i="31"/>
  <c r="AP28" i="31"/>
  <c r="AP29" i="31"/>
  <c r="AP30" i="31"/>
  <c r="AP31" i="31"/>
  <c r="AP32" i="31"/>
  <c r="AP33" i="31"/>
  <c r="AD7" i="31"/>
  <c r="AD8" i="31"/>
  <c r="AD9" i="31"/>
  <c r="AD10" i="31"/>
  <c r="AD11" i="31"/>
  <c r="AD12" i="31"/>
  <c r="AD13" i="31"/>
  <c r="AD14" i="31"/>
  <c r="AD15" i="31"/>
  <c r="AD16" i="31"/>
  <c r="AD17" i="31"/>
  <c r="AD18" i="31"/>
  <c r="AD19" i="31"/>
  <c r="AD20" i="31"/>
  <c r="AD21" i="31"/>
  <c r="AD22" i="31"/>
  <c r="AD23" i="31"/>
  <c r="AD24" i="31"/>
  <c r="AD25" i="31"/>
  <c r="AD26" i="31"/>
  <c r="AD27" i="31"/>
  <c r="AD28" i="31"/>
  <c r="AD29" i="31"/>
  <c r="AD30" i="31"/>
  <c r="AD31" i="31"/>
  <c r="AD32" i="31"/>
  <c r="AD33" i="31"/>
  <c r="AB7" i="31"/>
  <c r="AB8" i="31"/>
  <c r="AB9" i="31"/>
  <c r="AB10" i="31"/>
  <c r="AB11" i="31"/>
  <c r="AB12" i="31"/>
  <c r="AB13" i="31"/>
  <c r="AB14" i="31"/>
  <c r="AB15" i="31"/>
  <c r="AB16" i="31"/>
  <c r="AB17" i="31"/>
  <c r="AB18" i="31"/>
  <c r="AB19" i="31"/>
  <c r="AB20" i="31"/>
  <c r="AB21" i="31"/>
  <c r="AB22" i="31"/>
  <c r="AB23" i="31"/>
  <c r="AB24" i="31"/>
  <c r="AB25" i="31"/>
  <c r="AB26" i="31"/>
  <c r="AB27" i="31"/>
  <c r="AB28" i="31"/>
  <c r="AB29" i="31"/>
  <c r="AB30" i="31"/>
  <c r="AB31" i="31"/>
  <c r="AB32" i="31"/>
  <c r="AB33" i="31"/>
  <c r="AD6" i="31"/>
  <c r="AB6" i="31"/>
  <c r="J33" i="31" l="1"/>
  <c r="H33" i="31"/>
  <c r="F33" i="31"/>
  <c r="D33" i="31"/>
  <c r="J32" i="31"/>
  <c r="H32" i="31"/>
  <c r="F32" i="31"/>
  <c r="D32" i="31"/>
  <c r="J31" i="31"/>
  <c r="H31" i="31"/>
  <c r="F31" i="31"/>
  <c r="D31" i="31"/>
  <c r="J30" i="31"/>
  <c r="H30" i="31"/>
  <c r="F30" i="31"/>
  <c r="D30" i="31"/>
  <c r="J29" i="31"/>
  <c r="H29" i="31"/>
  <c r="F29" i="31"/>
  <c r="D29" i="31"/>
  <c r="J28" i="31"/>
  <c r="H28" i="31"/>
  <c r="F28" i="31"/>
  <c r="D28" i="31"/>
  <c r="J27" i="31"/>
  <c r="H27" i="31"/>
  <c r="F27" i="31"/>
  <c r="D27" i="31"/>
  <c r="J26" i="31"/>
  <c r="H26" i="31"/>
  <c r="F26" i="31"/>
  <c r="D26" i="31"/>
  <c r="J25" i="31"/>
  <c r="H25" i="31"/>
  <c r="F25" i="31"/>
  <c r="D25" i="31"/>
  <c r="J24" i="31"/>
  <c r="H24" i="31"/>
  <c r="F24" i="31"/>
  <c r="D24" i="31"/>
  <c r="J23" i="31"/>
  <c r="H23" i="31"/>
  <c r="F23" i="31"/>
  <c r="D23" i="31"/>
  <c r="J22" i="31"/>
  <c r="H22" i="31"/>
  <c r="F22" i="31"/>
  <c r="D22" i="31"/>
  <c r="J21" i="31"/>
  <c r="H21" i="31"/>
  <c r="F21" i="31"/>
  <c r="D21" i="31"/>
  <c r="J20" i="31"/>
  <c r="H20" i="31"/>
  <c r="F20" i="31"/>
  <c r="D20" i="31"/>
  <c r="J19" i="31"/>
  <c r="H19" i="31"/>
  <c r="F19" i="31"/>
  <c r="D19" i="31"/>
  <c r="J18" i="31"/>
  <c r="H18" i="31"/>
  <c r="F18" i="31"/>
  <c r="D18" i="31"/>
  <c r="J17" i="31"/>
  <c r="H17" i="31"/>
  <c r="F17" i="31"/>
  <c r="D17" i="31"/>
  <c r="J16" i="31"/>
  <c r="H16" i="31"/>
  <c r="F16" i="31"/>
  <c r="D16" i="31"/>
  <c r="J15" i="31"/>
  <c r="H15" i="31"/>
  <c r="F15" i="31"/>
  <c r="D15" i="31"/>
  <c r="J14" i="31"/>
  <c r="H14" i="31"/>
  <c r="F14" i="31"/>
  <c r="D14" i="31"/>
  <c r="J13" i="31"/>
  <c r="H13" i="31"/>
  <c r="F13" i="31"/>
  <c r="D13" i="31"/>
  <c r="J12" i="31"/>
  <c r="H12" i="31"/>
  <c r="F12" i="31"/>
  <c r="D12" i="31"/>
  <c r="J11" i="31"/>
  <c r="H11" i="31"/>
  <c r="F11" i="31"/>
  <c r="D11" i="31"/>
  <c r="J10" i="31"/>
  <c r="H10" i="31"/>
  <c r="F10" i="31"/>
  <c r="D10" i="31"/>
  <c r="J9" i="31"/>
  <c r="H9" i="31"/>
  <c r="F9" i="31"/>
  <c r="D9" i="31"/>
  <c r="J8" i="31"/>
  <c r="H8" i="31"/>
  <c r="F8" i="31"/>
  <c r="D8" i="31"/>
  <c r="J7" i="31"/>
  <c r="H7" i="31"/>
  <c r="F7" i="31"/>
  <c r="D7" i="31"/>
  <c r="AQ7" i="31" l="1"/>
  <c r="AQ8" i="31"/>
  <c r="AR8" i="31" s="1"/>
  <c r="G23" i="35" s="1"/>
  <c r="AQ9" i="31"/>
  <c r="AQ10" i="31"/>
  <c r="AQ11" i="31"/>
  <c r="AQ12" i="31"/>
  <c r="AQ13" i="31"/>
  <c r="AQ14" i="31"/>
  <c r="AQ15" i="31"/>
  <c r="AQ16" i="31"/>
  <c r="AQ17" i="31"/>
  <c r="AQ18" i="31"/>
  <c r="AQ19" i="31"/>
  <c r="AQ20" i="31"/>
  <c r="AQ21" i="31"/>
  <c r="AQ22" i="31"/>
  <c r="AQ23" i="31"/>
  <c r="AQ24" i="31"/>
  <c r="AQ25" i="31"/>
  <c r="AQ26" i="31"/>
  <c r="AQ27" i="31"/>
  <c r="AQ28" i="31"/>
  <c r="AQ29" i="31"/>
  <c r="AQ30" i="31"/>
  <c r="AQ31" i="31"/>
  <c r="AQ32" i="31"/>
  <c r="AQ33" i="31"/>
  <c r="K23" i="35" l="1"/>
  <c r="H23" i="35"/>
  <c r="I17" i="35"/>
  <c r="F17" i="35"/>
  <c r="E17" i="35"/>
  <c r="AR26" i="31"/>
  <c r="G77" i="35" s="1"/>
  <c r="AR27" i="31"/>
  <c r="G80" i="35" s="1"/>
  <c r="AR28" i="31"/>
  <c r="G83" i="35" s="1"/>
  <c r="D34" i="32"/>
  <c r="D31" i="32"/>
  <c r="D25" i="32"/>
  <c r="D22" i="32"/>
  <c r="D19" i="32"/>
  <c r="D16" i="32"/>
  <c r="D13" i="32"/>
  <c r="F5" i="33"/>
  <c r="H5" i="33"/>
  <c r="J5" i="33"/>
  <c r="N5" i="33"/>
  <c r="P5" i="33"/>
  <c r="R5" i="33"/>
  <c r="F7" i="33"/>
  <c r="H7" i="33"/>
  <c r="J7" i="33"/>
  <c r="N7" i="33"/>
  <c r="P7" i="33"/>
  <c r="R7" i="33"/>
  <c r="F8" i="33"/>
  <c r="H8" i="33"/>
  <c r="J8" i="33"/>
  <c r="N8" i="33"/>
  <c r="P8" i="33"/>
  <c r="R8" i="33"/>
  <c r="R10" i="33"/>
  <c r="R11" i="33"/>
  <c r="R13" i="33"/>
  <c r="R14" i="33"/>
  <c r="R16" i="33"/>
  <c r="F17" i="33"/>
  <c r="H17" i="33"/>
  <c r="J17" i="33"/>
  <c r="N17" i="33"/>
  <c r="P17" i="33"/>
  <c r="R17" i="33"/>
  <c r="R19" i="33"/>
  <c r="R20" i="33"/>
  <c r="R22" i="33"/>
  <c r="F23" i="33"/>
  <c r="H23" i="33"/>
  <c r="J23" i="33"/>
  <c r="N23" i="33"/>
  <c r="P23" i="33"/>
  <c r="R23" i="33"/>
  <c r="F25" i="33"/>
  <c r="H25" i="33"/>
  <c r="J25" i="33"/>
  <c r="N25" i="33"/>
  <c r="P25" i="33"/>
  <c r="R25" i="33"/>
  <c r="R26" i="33"/>
  <c r="F27" i="33"/>
  <c r="H27" i="33"/>
  <c r="J27" i="33"/>
  <c r="N27" i="33"/>
  <c r="P27" i="33"/>
  <c r="R27" i="33"/>
  <c r="F28" i="33"/>
  <c r="H28" i="33"/>
  <c r="J28" i="33"/>
  <c r="N28" i="33"/>
  <c r="P28" i="33"/>
  <c r="R28" i="33"/>
  <c r="F29" i="33"/>
  <c r="H29" i="33"/>
  <c r="J29" i="33"/>
  <c r="N29" i="33"/>
  <c r="P29" i="33"/>
  <c r="R29" i="33"/>
  <c r="F31" i="33"/>
  <c r="H31" i="33"/>
  <c r="J31" i="33"/>
  <c r="N31" i="33"/>
  <c r="P31" i="33"/>
  <c r="R31" i="33"/>
  <c r="R32" i="33"/>
  <c r="R34" i="33"/>
  <c r="F35" i="33"/>
  <c r="H35" i="33"/>
  <c r="J35" i="33"/>
  <c r="N35" i="33"/>
  <c r="P35" i="33"/>
  <c r="R35" i="33"/>
  <c r="F37" i="33"/>
  <c r="H37" i="33"/>
  <c r="J37" i="33"/>
  <c r="N37" i="33"/>
  <c r="P37" i="33"/>
  <c r="R37" i="33"/>
  <c r="F40" i="33"/>
  <c r="H40" i="33"/>
  <c r="J40" i="33"/>
  <c r="N40" i="33"/>
  <c r="P40" i="33"/>
  <c r="R40" i="33"/>
  <c r="F41" i="33"/>
  <c r="H41" i="33"/>
  <c r="J41" i="33"/>
  <c r="N41" i="33"/>
  <c r="P41" i="33"/>
  <c r="R41" i="33"/>
  <c r="R43" i="33"/>
  <c r="R44" i="33"/>
  <c r="F46" i="33"/>
  <c r="H46" i="33"/>
  <c r="J46" i="33"/>
  <c r="N46" i="33"/>
  <c r="P46" i="33"/>
  <c r="R46" i="33"/>
  <c r="R47" i="33"/>
  <c r="R49" i="33"/>
  <c r="F52" i="33"/>
  <c r="H52" i="33"/>
  <c r="J52" i="33"/>
  <c r="N52" i="33"/>
  <c r="P52" i="33"/>
  <c r="R52" i="33"/>
  <c r="R53" i="33"/>
  <c r="K80" i="35" l="1"/>
  <c r="H80" i="35"/>
  <c r="K83" i="35"/>
  <c r="H83" i="35"/>
  <c r="K77" i="35"/>
  <c r="H77" i="35"/>
  <c r="S44" i="33"/>
  <c r="S40" i="33"/>
  <c r="T40" i="33" s="1"/>
  <c r="S32" i="33"/>
  <c r="S28" i="33"/>
  <c r="T28" i="33" s="1"/>
  <c r="S20" i="33"/>
  <c r="S16" i="33"/>
  <c r="T16" i="33" s="1"/>
  <c r="S8" i="33"/>
  <c r="T8" i="33" s="1"/>
  <c r="S53" i="33"/>
  <c r="T53" i="33" s="1"/>
  <c r="S49" i="33"/>
  <c r="T49" i="33" s="1"/>
  <c r="S46" i="33"/>
  <c r="S29" i="33"/>
  <c r="T29" i="33" s="1"/>
  <c r="S25" i="33"/>
  <c r="T25" i="33" s="1"/>
  <c r="S17" i="33"/>
  <c r="S13" i="33"/>
  <c r="T13" i="33" s="1"/>
  <c r="S5" i="33"/>
  <c r="T5" i="33" s="1"/>
  <c r="S41" i="33"/>
  <c r="T41" i="33" s="1"/>
  <c r="S47" i="33"/>
  <c r="S34" i="33"/>
  <c r="T34" i="33" s="1"/>
  <c r="S26" i="33"/>
  <c r="T26" i="33" s="1"/>
  <c r="S22" i="33"/>
  <c r="T22" i="33" s="1"/>
  <c r="S14" i="33"/>
  <c r="T14" i="33" s="1"/>
  <c r="S10" i="33"/>
  <c r="T10" i="33" s="1"/>
  <c r="S37" i="33"/>
  <c r="T37" i="33" s="1"/>
  <c r="S52" i="33"/>
  <c r="T52" i="33" s="1"/>
  <c r="S43" i="33"/>
  <c r="T43" i="33" s="1"/>
  <c r="S35" i="33"/>
  <c r="S31" i="33"/>
  <c r="T31" i="33" s="1"/>
  <c r="S27" i="33"/>
  <c r="T27" i="33" s="1"/>
  <c r="S23" i="33"/>
  <c r="T23" i="33" s="1"/>
  <c r="S19" i="33"/>
  <c r="T19" i="33" s="1"/>
  <c r="S11" i="33"/>
  <c r="T11" i="33" s="1"/>
  <c r="S7" i="33"/>
  <c r="T7" i="33" s="1"/>
  <c r="AR33" i="31" l="1"/>
  <c r="AR29" i="31" l="1"/>
  <c r="G86" i="35" s="1"/>
  <c r="AR31" i="31"/>
  <c r="G92" i="35" s="1"/>
  <c r="AR30" i="31"/>
  <c r="G89" i="35" s="1"/>
  <c r="AR32" i="31"/>
  <c r="K89" i="35" l="1"/>
  <c r="H89" i="35"/>
  <c r="K92" i="35"/>
  <c r="H92" i="35"/>
  <c r="K95" i="35"/>
  <c r="H95" i="35"/>
  <c r="K98" i="35"/>
  <c r="H98" i="35"/>
  <c r="K86" i="35"/>
  <c r="H86" i="35"/>
  <c r="H4" i="33"/>
  <c r="P4" i="33" l="1"/>
  <c r="N4" i="33"/>
  <c r="L4" i="33"/>
  <c r="J4" i="33"/>
  <c r="F4" i="33"/>
  <c r="AN6" i="31"/>
  <c r="AL6" i="31"/>
  <c r="AJ6" i="31"/>
  <c r="AH6" i="31"/>
  <c r="AF6" i="31"/>
  <c r="Z6" i="31"/>
  <c r="X6" i="31"/>
  <c r="T6" i="31"/>
  <c r="R6" i="31"/>
  <c r="P6" i="31"/>
  <c r="N6" i="31"/>
  <c r="L6" i="31"/>
  <c r="J6" i="31"/>
  <c r="H6" i="31"/>
  <c r="F6" i="31"/>
  <c r="D6" i="31"/>
  <c r="U34" i="33" l="1"/>
  <c r="V34" i="33" s="1"/>
  <c r="J47" i="35" s="1"/>
  <c r="U46" i="33"/>
  <c r="V46" i="33" l="1"/>
  <c r="J59" i="35" s="1"/>
  <c r="R4" i="33"/>
  <c r="S4" i="33" s="1"/>
  <c r="T4" i="33" s="1"/>
  <c r="L89" i="35" l="1"/>
  <c r="U31" i="33"/>
  <c r="V31" i="33" s="1"/>
  <c r="J44" i="35" s="1"/>
  <c r="U19" i="33"/>
  <c r="V19" i="33" s="1"/>
  <c r="J32" i="35" s="1"/>
  <c r="U10" i="33"/>
  <c r="V10" i="33" s="1"/>
  <c r="J23" i="35" s="1"/>
  <c r="U7" i="33"/>
  <c r="V7" i="33" s="1"/>
  <c r="J20" i="35" s="1"/>
  <c r="L92" i="35"/>
  <c r="L83" i="35"/>
  <c r="U52" i="33"/>
  <c r="U43" i="33"/>
  <c r="V43" i="33" s="1"/>
  <c r="J56" i="35" s="1"/>
  <c r="U37" i="33"/>
  <c r="V37" i="33" s="1"/>
  <c r="J50" i="35" s="1"/>
  <c r="U22" i="33"/>
  <c r="V22" i="33" s="1"/>
  <c r="J35" i="35" s="1"/>
  <c r="L98" i="35"/>
  <c r="L95" i="35"/>
  <c r="L86" i="35"/>
  <c r="U49" i="33"/>
  <c r="U40" i="33"/>
  <c r="V40" i="33" s="1"/>
  <c r="J53" i="35" s="1"/>
  <c r="U25" i="33"/>
  <c r="V25" i="33" s="1"/>
  <c r="J38" i="35" s="1"/>
  <c r="U13" i="33"/>
  <c r="V13" i="33" s="1"/>
  <c r="J26" i="35" s="1"/>
  <c r="U28" i="33"/>
  <c r="V28" i="33" s="1"/>
  <c r="J41" i="35" s="1"/>
  <c r="U16" i="33"/>
  <c r="V16" i="33" s="1"/>
  <c r="J29" i="35" s="1"/>
  <c r="V49" i="33" l="1"/>
  <c r="J62" i="35" s="1"/>
  <c r="V52" i="33"/>
  <c r="J65" i="35" s="1"/>
  <c r="J10" i="21"/>
  <c r="J8" i="21"/>
  <c r="AR25" i="31"/>
  <c r="G74" i="35" s="1"/>
  <c r="AR24" i="31"/>
  <c r="G71" i="35" s="1"/>
  <c r="AR23" i="31"/>
  <c r="G68" i="35" s="1"/>
  <c r="AR22" i="31"/>
  <c r="G65" i="35" s="1"/>
  <c r="AR21" i="31"/>
  <c r="G62" i="35" s="1"/>
  <c r="AR20" i="31"/>
  <c r="G59" i="35" s="1"/>
  <c r="AR19" i="31"/>
  <c r="G56" i="35" s="1"/>
  <c r="AR18" i="31"/>
  <c r="G53" i="35" s="1"/>
  <c r="AR17" i="31"/>
  <c r="G50" i="35" s="1"/>
  <c r="AR16" i="31"/>
  <c r="G47" i="35" s="1"/>
  <c r="AR15" i="31"/>
  <c r="G44" i="35" s="1"/>
  <c r="AR14" i="31"/>
  <c r="G41" i="35" s="1"/>
  <c r="AR13" i="31"/>
  <c r="G38" i="35" s="1"/>
  <c r="AR12" i="31"/>
  <c r="G35" i="35" s="1"/>
  <c r="AR11" i="31"/>
  <c r="G32" i="35" s="1"/>
  <c r="AR10" i="31"/>
  <c r="G29" i="35" s="1"/>
  <c r="AR9" i="31"/>
  <c r="G26" i="35" s="1"/>
  <c r="AR7" i="31"/>
  <c r="G20" i="35" s="1"/>
  <c r="AP6" i="31"/>
  <c r="AQ6" i="31" s="1"/>
  <c r="AR6" i="31" s="1"/>
  <c r="D79" i="32"/>
  <c r="K26" i="35" l="1"/>
  <c r="H26" i="35"/>
  <c r="K32" i="35"/>
  <c r="L32" i="35" s="1"/>
  <c r="H32" i="35"/>
  <c r="K38" i="35"/>
  <c r="H38" i="35"/>
  <c r="K44" i="35"/>
  <c r="L44" i="35" s="1"/>
  <c r="H44" i="35"/>
  <c r="K50" i="35"/>
  <c r="H50" i="35"/>
  <c r="K74" i="35"/>
  <c r="H74" i="35"/>
  <c r="K20" i="35"/>
  <c r="H20" i="35"/>
  <c r="K29" i="35"/>
  <c r="L29" i="35" s="1"/>
  <c r="H29" i="35"/>
  <c r="K35" i="35"/>
  <c r="H35" i="35"/>
  <c r="K41" i="35"/>
  <c r="L41" i="35" s="1"/>
  <c r="H41" i="35"/>
  <c r="K47" i="35"/>
  <c r="H47" i="35"/>
  <c r="K53" i="35"/>
  <c r="L53" i="35" s="1"/>
  <c r="H53" i="35"/>
  <c r="H65" i="35"/>
  <c r="K65" i="35"/>
  <c r="L65" i="35" s="1"/>
  <c r="K71" i="35"/>
  <c r="L71" i="35" s="1"/>
  <c r="H71" i="35"/>
  <c r="K68" i="35"/>
  <c r="L68" i="35" s="1"/>
  <c r="H68" i="35"/>
  <c r="K62" i="35"/>
  <c r="H62" i="35"/>
  <c r="K59" i="35"/>
  <c r="H59" i="35"/>
  <c r="H56" i="35"/>
  <c r="K56" i="35"/>
  <c r="L56" i="35" s="1"/>
  <c r="L26" i="35"/>
  <c r="L80" i="35"/>
  <c r="G17" i="35"/>
  <c r="L20" i="35"/>
  <c r="L47" i="35"/>
  <c r="L74" i="35"/>
  <c r="L23" i="35"/>
  <c r="L38" i="35"/>
  <c r="L50" i="35"/>
  <c r="L77" i="35"/>
  <c r="U4" i="33"/>
  <c r="V4" i="33" s="1"/>
  <c r="D73" i="32"/>
  <c r="D70" i="32"/>
  <c r="D67" i="32"/>
  <c r="D82" i="32"/>
  <c r="D85" i="32"/>
  <c r="D4" i="32"/>
  <c r="D76" i="32"/>
  <c r="D64" i="32"/>
  <c r="J17" i="35" l="1"/>
  <c r="K17" i="35"/>
  <c r="H17" i="35"/>
  <c r="D37" i="32"/>
  <c r="D40" i="32"/>
  <c r="D28" i="32"/>
  <c r="D10" i="32"/>
  <c r="D7" i="32"/>
  <c r="D49" i="32"/>
  <c r="D52" i="32"/>
  <c r="D58" i="32"/>
  <c r="D55" i="32"/>
  <c r="D46" i="32"/>
  <c r="D61" i="32"/>
  <c r="L17" i="35" l="1"/>
  <c r="D43" i="32"/>
</calcChain>
</file>

<file path=xl/sharedStrings.xml><?xml version="1.0" encoding="utf-8"?>
<sst xmlns="http://schemas.openxmlformats.org/spreadsheetml/2006/main" count="2172" uniqueCount="530">
  <si>
    <t>Riesgo</t>
  </si>
  <si>
    <t>No</t>
  </si>
  <si>
    <t>Descripción</t>
  </si>
  <si>
    <t>Posible</t>
  </si>
  <si>
    <t>Preventivo</t>
  </si>
  <si>
    <t>Casi seguro</t>
  </si>
  <si>
    <t>SI</t>
  </si>
  <si>
    <t>NO</t>
  </si>
  <si>
    <t>IDENTIFICACIÓN DEL RIESGO</t>
  </si>
  <si>
    <t>Consecuencias</t>
  </si>
  <si>
    <t>Análisis del Riesgo</t>
  </si>
  <si>
    <t>Riesgo Inherente</t>
  </si>
  <si>
    <t>Probabilidad</t>
  </si>
  <si>
    <t>Impacto</t>
  </si>
  <si>
    <t>Zona del Riesgo</t>
  </si>
  <si>
    <t>Controles</t>
  </si>
  <si>
    <t>Riesgo Residual</t>
  </si>
  <si>
    <t>VALORACIÓN DEL RIESGO DE CORRUPCIÓN</t>
  </si>
  <si>
    <t>Improbable</t>
  </si>
  <si>
    <t>Probable</t>
  </si>
  <si>
    <t>(1) Rara Vez</t>
  </si>
  <si>
    <t>(2) Improbable</t>
  </si>
  <si>
    <t>(3) Posible</t>
  </si>
  <si>
    <t>(4) Probable</t>
  </si>
  <si>
    <t>(5) Casi Seguro</t>
  </si>
  <si>
    <t>Si</t>
  </si>
  <si>
    <t>Puntaje</t>
  </si>
  <si>
    <t>Rara vez</t>
  </si>
  <si>
    <t>Moderado</t>
  </si>
  <si>
    <t>Mayor</t>
  </si>
  <si>
    <t>PROBABILIDAD</t>
  </si>
  <si>
    <t>Calificación de controles</t>
  </si>
  <si>
    <t>Calificación</t>
  </si>
  <si>
    <t>Causas</t>
  </si>
  <si>
    <t>Responsable</t>
  </si>
  <si>
    <t>Descriptor</t>
  </si>
  <si>
    <t>Frecuencia</t>
  </si>
  <si>
    <t>Nivel</t>
  </si>
  <si>
    <t>Se ha presentado más de una vez al año.</t>
  </si>
  <si>
    <t>No se ha presentado en los últimos 5 años.</t>
  </si>
  <si>
    <t>Procesos</t>
  </si>
  <si>
    <t>Tipo de Riesgo</t>
  </si>
  <si>
    <t>De Gestión</t>
  </si>
  <si>
    <t>El evento puede ocurrir solo en circunstancias excepcionales (poco comunes o anormales)</t>
  </si>
  <si>
    <t>El evento puede ocurrir en algún momento</t>
  </si>
  <si>
    <t>El evento podría ocurrir en algún momento</t>
  </si>
  <si>
    <t>Es viable que el evento ocurra en la mayoría de las circunstancias</t>
  </si>
  <si>
    <t>Se espera que el evento ocurra en la mayoría de las circunstancias</t>
  </si>
  <si>
    <t>Se presentó al  menos una vez en los últimos 5 años</t>
  </si>
  <si>
    <t>Tipo de Control</t>
  </si>
  <si>
    <t>Insignificante</t>
  </si>
  <si>
    <t>Menor</t>
  </si>
  <si>
    <t>Catastrófico</t>
  </si>
  <si>
    <t xml:space="preserve">Resultados de la calificación del Riesgo </t>
  </si>
  <si>
    <t xml:space="preserve">Zonas de Riesgo </t>
  </si>
  <si>
    <t>MODERADO</t>
  </si>
  <si>
    <t>Pérdida de cobertura en la prestación de los servicios de la entidad ≥10%.</t>
  </si>
  <si>
    <t>Pago de indemnizaciones a terceros por acciones legales que pueden afectar el presupuesto total de la entidad en un valor ≥5%</t>
  </si>
  <si>
    <t>Pago de sanciones económicas por incumplimiento en la normatividad aplicable ante un ente regulador, las cuales afectan en un valor ≥5% del presupuesto general de la entidad.</t>
  </si>
  <si>
    <t>CATASTRÓFICO</t>
  </si>
  <si>
    <t>Pérdida de cobertura en la prestación de los servicios de la entidad ≥50%.</t>
  </si>
  <si>
    <t>Pago de indemnizaciones a terceros por acciones legales que pueden afectar el presupuesto total de la entidad en un valor ≥50%</t>
  </si>
  <si>
    <t>Pago de sanciones económicas por incumplimiento en la normatividad aplicable ante un ente regulador, las cuales afectan en un valor ≥50% del presupuesto general de la entidad.</t>
  </si>
  <si>
    <t>MAYOR</t>
  </si>
  <si>
    <t>Pérdida de cobertura en la prestación de los servicios de la entidad ≥20%.</t>
  </si>
  <si>
    <t>Pago de indemnizaciones a terceros por acciones legales que pueden afectar el presupuesto total de la entidad en un valor ≥20%</t>
  </si>
  <si>
    <t>Pago de sanciones económicas por incumplimiento en la normatividad aplicable ante un ente regulador, las cuales afectan en un valor ≥20% del presupuesto general de la entidad.</t>
  </si>
  <si>
    <t>Pérdida de cobertura en la prestación de los servicios de la entidad ≤5%.</t>
  </si>
  <si>
    <t>Pago de indemnizaciones a terceros por acciones legales que pueden afectar el presupuesto total de la entidad en un valor ≤1%</t>
  </si>
  <si>
    <t>Pago de sanciones económicas por incumplimiento en la normatividad aplicable ante un ente regulador, las cuales afectan en un valor ≤1%del presupuesto general de la entidad.</t>
  </si>
  <si>
    <t>MENOR</t>
  </si>
  <si>
    <t>Impacto que afecte la ejecución presupuestal en un valor ≤0,5%</t>
  </si>
  <si>
    <t>Pérdida de cobertura en la prestación de los servicios de la entidad ≤1%.</t>
  </si>
  <si>
    <t>Pago de indemnizaciones a terceros por acciones legales que pueden afectar el presupuesto total de la entidad en un valor ≤0,5%</t>
  </si>
  <si>
    <t>Pago de sanciones económicas por incumplimiento en la normatividad aplicable ante un ente regulador, las cuales afectan en un valor ≤0,5%del presupuesto general de la entidad.</t>
  </si>
  <si>
    <t>INSIGNIFICANTE</t>
  </si>
  <si>
    <t>Intervención por parte de un ente de control u otro ente regulador.</t>
  </si>
  <si>
    <t>Interrupción de las operaciones de la entidad por más de cinco (5) días.</t>
  </si>
  <si>
    <t>Incumplimiento en las metas y objetivos institucionales afectando de forma grave la ejecución presupuestal.</t>
  </si>
  <si>
    <t>Imagen institucional afectada en el orden nacional o regional por actos o hechos de corrupción comprobados.</t>
  </si>
  <si>
    <t>Interrupción de las operaciones de la entidad por más de dos (2) días.</t>
  </si>
  <si>
    <t>Pérdida de Información crítica que puede ser recuperada de forma parcial o incompleta.</t>
  </si>
  <si>
    <t>Sanción por parte del ente de control u otro ente regulador.</t>
  </si>
  <si>
    <t>Incumplimiento en las metas y objetivos institucionales afectando el cumplimiento en las metas de gobierno.</t>
  </si>
  <si>
    <t>Imagen institucional afectada en el orden nacional o regional por incumplimientos en la prestación del servicio a los usuarios o ciudadanos.</t>
  </si>
  <si>
    <t>Interrupción de las operaciones de la Entidad por un (1) día.</t>
  </si>
  <si>
    <t>Reclamaciones o quejas de los usuarios que podrían implicar una denuncia ante los entes reguladores o una demanda de largo alcance para la entidad.</t>
  </si>
  <si>
    <t>Inoportunidad en la Información ocasionando retrasos en la atención a los usuarios.</t>
  </si>
  <si>
    <t>Reproceso de actividades y aumento de carga operativa.</t>
  </si>
  <si>
    <t>Imagen institucional afectada en el orden nacional o regional por retrasos en la prestación del servicio a los usuarios o ciudadanos.</t>
  </si>
  <si>
    <t>Interrupción de las operaciones de la Entidad por algunas horas.</t>
  </si>
  <si>
    <t>Reclamaciones o quejas de los usuarios que implican Investigaciones internas disciplinarias.</t>
  </si>
  <si>
    <t>Imagen institucional afectada localmente por retrasos en la prestación del servicio a los usuarios o ciudadanos.</t>
  </si>
  <si>
    <t>No hay Interrupción de las operaciones de la entidad.</t>
  </si>
  <si>
    <t>No se generan sanciones económicas o administrativas.</t>
  </si>
  <si>
    <t>No se afecta la Imagen institucional de forma significativa.</t>
  </si>
  <si>
    <t>Se afecta la ejecución presupuestal en un valor ≥50%</t>
  </si>
  <si>
    <t>Se afecta la ejecución presupuestal en un valor ≥20%</t>
  </si>
  <si>
    <t>Se afecta la ejecución presupuestal en un valor ≥5%</t>
  </si>
  <si>
    <t>Se afecta la ejecución presupuestal en un valor ≤1%</t>
  </si>
  <si>
    <t>Genera investigaciones penales, fiscales o disciplinarias.</t>
  </si>
  <si>
    <t>CRITERIO CUANTITATIVO</t>
  </si>
  <si>
    <t>CRITERIO CUALITATIVO</t>
  </si>
  <si>
    <t>NIVELES</t>
  </si>
  <si>
    <t>impacto</t>
  </si>
  <si>
    <t xml:space="preserve">
Zona Alta</t>
  </si>
  <si>
    <t>Zona Moderada</t>
  </si>
  <si>
    <t>Zona Baja</t>
  </si>
  <si>
    <t xml:space="preserve"> Zona Alta</t>
  </si>
  <si>
    <t>Zona Extrema</t>
  </si>
  <si>
    <t>Zona Alta</t>
  </si>
  <si>
    <t>De Corrupción</t>
  </si>
  <si>
    <t>Pérdida de Información crítica para la entidad que no se puede recuperar.</t>
  </si>
  <si>
    <t xml:space="preserve">Medición de la PROBABILIDAD del Riesgo </t>
  </si>
  <si>
    <t>Acción u Omisión</t>
  </si>
  <si>
    <t>Uso del Poder</t>
  </si>
  <si>
    <t>Desviar la Gestión de lo Público</t>
  </si>
  <si>
    <t>Beneficio  Privado</t>
  </si>
  <si>
    <t>Se presentó  al  menos una vez en el último año.</t>
  </si>
  <si>
    <t xml:space="preserve">No </t>
  </si>
  <si>
    <t xml:space="preserve">¿Afectar al grupo de funcionarios del proceso? </t>
  </si>
  <si>
    <t xml:space="preserve"> ¿Afecta el cumplimiento de metas y objetivos de la dependencia?</t>
  </si>
  <si>
    <t xml:space="preserve"> ¿Afecta el cumplimiento de misión de la entidad?</t>
  </si>
  <si>
    <t xml:space="preserve"> ¿Afecta el cumplimiento de la misión del sector al que pertenece la entidad</t>
  </si>
  <si>
    <t xml:space="preserve">¿Genera pérdida de confianza de la entidad, afectando su reputación? </t>
  </si>
  <si>
    <t xml:space="preserve"> ¿Genera pérdida de recursos económicos? </t>
  </si>
  <si>
    <t xml:space="preserve"> ¿Afecta la generación de los productos o la prestación de servicios? </t>
  </si>
  <si>
    <t>¿Da lugar al detrimento de calidad de vida de la comunidad por la pérdida del bien, servicios o recursos públicos?</t>
  </si>
  <si>
    <t xml:space="preserve"> ¿Genera pérdida de información de la entidad?</t>
  </si>
  <si>
    <t xml:space="preserve"> ¿Genera intervención de los órganos de control, de la Fiscalía u otro ente? </t>
  </si>
  <si>
    <t xml:space="preserve"> ¿Da lugar a procesos sancionatorios?</t>
  </si>
  <si>
    <t>¿Da lugar a procesos disciplinarios?</t>
  </si>
  <si>
    <t xml:space="preserve"> ¿Da lugar a procesos fiscales? </t>
  </si>
  <si>
    <t xml:space="preserve"> ¿Da lugar a procesos penales? </t>
  </si>
  <si>
    <t xml:space="preserve">¿Genera pérdida de credibilidad del sector? </t>
  </si>
  <si>
    <t xml:space="preserve"> ¿Ocasiona lesiones físicas o pérdida de vidas humanas? </t>
  </si>
  <si>
    <t xml:space="preserve">¿Afecta la imagen regional? </t>
  </si>
  <si>
    <t xml:space="preserve"> ¿Afecta la imagen nacional? </t>
  </si>
  <si>
    <t xml:space="preserve"> ¿Genera daño ambiental? </t>
  </si>
  <si>
    <t>Fórmula</t>
  </si>
  <si>
    <t>Riesgos</t>
  </si>
  <si>
    <t>Periodicidad</t>
  </si>
  <si>
    <t xml:space="preserve">¿Existe un responsable asignado a la ejecución del control?
</t>
  </si>
  <si>
    <t xml:space="preserve">¿El responsable tiene la autoridad y adecuada segregación de funciones en la ejecución del control?
</t>
  </si>
  <si>
    <t xml:space="preserve">¿La oportunidad en que se ejecuta el control ayuda a prevenir la mitigación del riesgo o a detectar la materialización del riesgo de manera oportuna?
</t>
  </si>
  <si>
    <t>¿Las actividades que se desarrollan en el control realmente buscan por si sola prevenir o detectar las causas que pueden dar origen al riesgo, Ej.: verificar, validar, cotejar, comparar, revisar, etc.?</t>
  </si>
  <si>
    <t xml:space="preserve"> Cómo se realiza la actividad de control </t>
  </si>
  <si>
    <t xml:space="preserve"> ¿La fuente de información que se utiliza en el desarrollo del control es información confiable que permita mitigar el riesgo?
</t>
  </si>
  <si>
    <t xml:space="preserve">Qué pasa con las observaciones o desviaciones
</t>
  </si>
  <si>
    <t xml:space="preserve">¿Las observaciones, desviaciones o diferencias identificadas como resultados de la ejecución del control son investigadas y resueltas de manera oportuna?
</t>
  </si>
  <si>
    <t xml:space="preserve"> Evidencia de la ejecución del control </t>
  </si>
  <si>
    <t>Asignado</t>
  </si>
  <si>
    <t>No asignado</t>
  </si>
  <si>
    <t>Adecuado</t>
  </si>
  <si>
    <t>Inadecuado</t>
  </si>
  <si>
    <t>Oportuna</t>
  </si>
  <si>
    <t>Inoportuna</t>
  </si>
  <si>
    <t>Propósito</t>
  </si>
  <si>
    <t>No es un control</t>
  </si>
  <si>
    <t>Actividad de control</t>
  </si>
  <si>
    <t>Confiable</t>
  </si>
  <si>
    <t>No confiable</t>
  </si>
  <si>
    <t>Observaciones o desviaciones</t>
  </si>
  <si>
    <t>Completa</t>
  </si>
  <si>
    <t>Se investigan y resuelven oportunamente</t>
  </si>
  <si>
    <t>No se investigan y resuelven oportunamente</t>
  </si>
  <si>
    <t>Evidencia de la ejecución</t>
  </si>
  <si>
    <t>Detectar</t>
  </si>
  <si>
    <t>Prevenir</t>
  </si>
  <si>
    <t>Incompleta</t>
  </si>
  <si>
    <t>No existe</t>
  </si>
  <si>
    <t>Peso Evaluación</t>
  </si>
  <si>
    <t>Rango de Calificación</t>
  </si>
  <si>
    <t>Promedio</t>
  </si>
  <si>
    <t>Tratamiento</t>
  </si>
  <si>
    <t>Solidez de los controles</t>
  </si>
  <si>
    <t>¿Se deja evidencia o rastro de la ejecución del control que permita a cualquier tercero con la evidencia llegar a la misma conclusión?</t>
  </si>
  <si>
    <t>Evitar</t>
  </si>
  <si>
    <t>Compartir</t>
  </si>
  <si>
    <t>Reducir</t>
  </si>
  <si>
    <t>Tratamiento del Riesgo</t>
  </si>
  <si>
    <t>Detectivo</t>
  </si>
  <si>
    <t>Solidez del conjunto de controles</t>
  </si>
  <si>
    <t>RARA VEZ</t>
  </si>
  <si>
    <t>IMPROBABLE</t>
  </si>
  <si>
    <t>POSIBLE</t>
  </si>
  <si>
    <t>PROBABLE</t>
  </si>
  <si>
    <t>CASI SEGURO</t>
  </si>
  <si>
    <t>Acción de contingencia</t>
  </si>
  <si>
    <t>Oficina de Control Interno</t>
  </si>
  <si>
    <t>Permanente</t>
  </si>
  <si>
    <t>Cuando se deba hacer selección de proponentes</t>
  </si>
  <si>
    <t>si</t>
  </si>
  <si>
    <t>Revisar el cumplimiento de los requisitos esenciales en los procesos contractuales, antes de la selección del contratista, utilizando una lista de chequeo.</t>
  </si>
  <si>
    <t xml:space="preserve">Hacer seguimiento a las labores de supervisión e interventoría </t>
  </si>
  <si>
    <t>EDUCACIÓN</t>
  </si>
  <si>
    <t>PROCESOS</t>
  </si>
  <si>
    <t>RIESGOS DE CORRUPCION</t>
  </si>
  <si>
    <t xml:space="preserve">ELEMENTOS DEL RIESGO DE CORRUPCIÓN </t>
  </si>
  <si>
    <t>RIESGOS</t>
  </si>
  <si>
    <t>Si el riesgo llega a materializarse, responda las siguientes preguntas</t>
  </si>
  <si>
    <t xml:space="preserve">CAUSAS </t>
  </si>
  <si>
    <t xml:space="preserve">CONTROLES </t>
  </si>
  <si>
    <t xml:space="preserve">Preventivo </t>
  </si>
  <si>
    <t>PROCESO</t>
  </si>
  <si>
    <t>Deficientes controles internos</t>
  </si>
  <si>
    <t xml:space="preserve">Deficientes controles internos </t>
  </si>
  <si>
    <t>Secretario de Hacienda</t>
  </si>
  <si>
    <t xml:space="preserve">Permanente </t>
  </si>
  <si>
    <t>Según Programación Anual de Auditorías</t>
  </si>
  <si>
    <t>Aplicación del formato de verificación de cumplimiento de requisitos de posesión</t>
  </si>
  <si>
    <t>Acciones de seguimiento por parte de la oficina de control interno a la posesión de funcionarios</t>
  </si>
  <si>
    <t>Publicación obligatoria de las historias laborales tanto para funcionarios de planta como para contratistas, en el Sistema de Información y Gestión del Empleo Público- SIGEP</t>
  </si>
  <si>
    <t>Permanente (cada vez que se aperture un procesos de vinculación de un nuevo funcionario)</t>
  </si>
  <si>
    <t>Permanente (cada vez que se posesione o contrate a un nuevo funcionario)</t>
  </si>
  <si>
    <t>FUERTE</t>
  </si>
  <si>
    <t>Trafico de influencias</t>
  </si>
  <si>
    <t xml:space="preserve">De acuerdo con la programación de las visitas de auditorias </t>
  </si>
  <si>
    <t>Se presentó  al  menos una vez en los últimos dos años.</t>
  </si>
  <si>
    <t>¿Genera pérdidas de informaciónde la entidad?</t>
  </si>
  <si>
    <t>Correctivo</t>
  </si>
  <si>
    <t>Implementación</t>
  </si>
  <si>
    <t>Manual</t>
  </si>
  <si>
    <t>Automática</t>
  </si>
  <si>
    <t>Documentación</t>
  </si>
  <si>
    <t>Documentado</t>
  </si>
  <si>
    <t>Sin documentar</t>
  </si>
  <si>
    <t>Continua</t>
  </si>
  <si>
    <t>Aleatoria</t>
  </si>
  <si>
    <t>Evidencia</t>
  </si>
  <si>
    <t>Acción</t>
  </si>
  <si>
    <t>Fecha de implementación</t>
  </si>
  <si>
    <t>Fecha de seguimiento</t>
  </si>
  <si>
    <t xml:space="preserve">PLANEACIÓN ESTRATÉGICA </t>
  </si>
  <si>
    <t>COMUNICACIÓN Y 
RENDICIÓN DE CUENTAS</t>
  </si>
  <si>
    <t>GOBIERNO Y DESARROLLO COMUNITARIO</t>
  </si>
  <si>
    <t>SALUD</t>
  </si>
  <si>
    <t>GESTIÓN SOCIAL, CULTURA, RECREACIÓN Y DEPORTES</t>
  </si>
  <si>
    <t xml:space="preserve">INFRAESTRUCTURA, DESARROLLO ECONÓMICO SOSTENIBLE Y  AMBIENTE </t>
  </si>
  <si>
    <t>ATENCIÓN AL CIUDADANO</t>
  </si>
  <si>
    <t>GESTIÓN FINANCIERA Y CONTABLE</t>
  </si>
  <si>
    <t>CONTRATACIÓN PÚBLICA</t>
  </si>
  <si>
    <t>GESTIÓN ADMINISTRATIVA</t>
  </si>
  <si>
    <t>GESTIÓN JURÍDICA</t>
  </si>
  <si>
    <t>TALENTO HUMANO</t>
  </si>
  <si>
    <t xml:space="preserve">EVALUACIÓN Y SEGUIMIENTO </t>
  </si>
  <si>
    <t>CONTROL DISCIPLINARIO</t>
  </si>
  <si>
    <t>Indebido direccionamiento desde la alta dirección y/o niveles de decisión, en vinculación de personal, trámites administrativos, celebración de contratos o tomas de decisiones en general, en beneficio propio o de un tercero.</t>
  </si>
  <si>
    <t>Uso excesivo del poder</t>
  </si>
  <si>
    <t>Desconocimiento de los procedimientos y normativas</t>
  </si>
  <si>
    <t>Nepotismo</t>
  </si>
  <si>
    <t>Deficiente prestación del servicio, incumplimiento de normas legales o fallos judiciales y requisitos establecidos por la entidad, afectación del clima laboral, pérdida de confianza y credibilidad, investigaciones y sanciones de carácter disciplinarias.</t>
  </si>
  <si>
    <t xml:space="preserve">La Alta Dirección comunica y socializa en los Comités Institucionales de Gestión y Desempeño, en caso de inquietudes sobre sus decisiones, sustentando las razones de las mismas. </t>
  </si>
  <si>
    <t>Actualización del Manual de Procedimientos Institucional, con la asignación clara de roles y especificación de acciones para las tomas de decisiones, de acuerdo con la delegación de funciones establecida en el manual de competencias laborales</t>
  </si>
  <si>
    <t>La entidad permanentemente aplica, durante las actividades de vinculación del personal o celebración de contratos, la normativa vigente en materia contractual y de vinculación. En caso de desviaciones en el cumplimiento de requisitos normativos, se generan alertas. Se evidencia su control mediante el expediente contractual, registros del SIGEP y SECOP.</t>
  </si>
  <si>
    <t>Alteración de resultados en el cumplimiento de metas, objetivos, tareas e indicadores con el propósito de exhibir avances que no corresponden a la realidad, mejorando la imagen institucional.</t>
  </si>
  <si>
    <t>Inexistencia o inaplicación de mecanismos de monitoreo o seguimiento</t>
  </si>
  <si>
    <t>Eludir el control político, social, fiscal y/o administrativo, por incumplimiento de metas</t>
  </si>
  <si>
    <t>Incumplimiento de metas, investigaciones administrativas y disciplinarias, detrimento de la imagen pública institucional, realidad incierta de la gestión, des planificación, afectación del clima laboral, quejas y denuncias.</t>
  </si>
  <si>
    <t>Aplicación de instrumentos de monitoreo, seguimiento y/o evaluación en toda la planeación institucional.</t>
  </si>
  <si>
    <t xml:space="preserve">Soportar con registros evidenciables los resultados sobre los avances de la gestión  </t>
  </si>
  <si>
    <t>Negación a la divulgación de la información</t>
  </si>
  <si>
    <t>Ocultar o limitar el acceso público a la información institucional (contractual, presupuestal o de otro tipo) y de los avances de la gestión con el propósito de impedir el escrutinio público a la gestión de la Alcaldía.</t>
  </si>
  <si>
    <t>Limitado aprovechamiento de canales y recursos</t>
  </si>
  <si>
    <t>Negligencia institucional</t>
  </si>
  <si>
    <t xml:space="preserve">
Ausencia o debilidad de controles en la verificación de requisitos exigidos para la prestación del servicio 
</t>
  </si>
  <si>
    <t xml:space="preserve">Deficiencias en la selección del personal que evalúa las ofertas </t>
  </si>
  <si>
    <t>Intereses Personales</t>
  </si>
  <si>
    <t>Investigaciones disciplinarias, fiscales y/o penales, generación de reprocesos y desgaste administrativo, percepción negativa de la ciudadanía frente a la entidad, incumplimiento de objetivos y metas por cumplimiento defectuoso de contratos, desconfianza ciudadana, apatía frente a la administración municipal, deterior de la imagen de la entidad y de los funcionarios, deterioro de la prestación del servicio de salud a la población, afectación en la salud de la población</t>
  </si>
  <si>
    <t>Herramienta de control interno del proceso</t>
  </si>
  <si>
    <t>Perfiles técnicos de evaluadores</t>
  </si>
  <si>
    <t>Actividades de sensibilización</t>
  </si>
  <si>
    <t xml:space="preserve">Construir e implementar unas herramienta de chequeo que permita visualizar los requisitos definidos y la información presentada por cada oferente. </t>
  </si>
  <si>
    <t xml:space="preserve">Secretario de educación,
Jefe de oficina jurídica </t>
  </si>
  <si>
    <t>Establecer perfiles requeridos para el grupo evaluador de las ofertas relacionadas con el proceso.</t>
  </si>
  <si>
    <t>Secretario de Salud, Secretario administrativo y Jefe de oficina jurídica</t>
  </si>
  <si>
    <t>Cada vez que se requiera</t>
  </si>
  <si>
    <t xml:space="preserve">Programar y ejecutar jornadas de Sensibilización relacionadas con el Código de Integridad en la alcaldía municipal,  incluyendo compromisos éticos, actividades de forlecimiento de los valores y la ética del servidor público. </t>
  </si>
  <si>
    <t>Oficina de Talento Humano</t>
  </si>
  <si>
    <t>Con registro</t>
  </si>
  <si>
    <t>Sin registro</t>
  </si>
  <si>
    <t xml:space="preserve">Secretario de salud,
Jefe de oficina jurídica </t>
  </si>
  <si>
    <t>Contratar con fundaciones o contratistas no idóneos o que no cumplen los perfiles para la prestación de servicios de salud, para sacer provecho para sí o para terceros.</t>
  </si>
  <si>
    <t>Defientes valores y principios éticos de los servidores públicos y contratistas</t>
  </si>
  <si>
    <t>Indebida instrucción de los técnicos de revisión de procesos de afiliación de las EAPB</t>
  </si>
  <si>
    <t>Investigaciones y sanciones de carácter penal por alterar u ocultar información, pérdida de confianza de la ciudadanía y grupos de interés, deterioro de la imagen, desconfianza ciudadana, deterioro de la prestación del servicio de salud a la población, proliferación de contagio de Covid, pérdida de vidas, afectación de la salud pública de la población.</t>
  </si>
  <si>
    <t>Revisión y presentación de observaciones a los informes de control e inspección realizado por los funcionarios que visiten las EAPB</t>
  </si>
  <si>
    <t>Secretario de Salud</t>
  </si>
  <si>
    <t>Capacitación a los técnicos de revisión de soportes de procesos de afiliación</t>
  </si>
  <si>
    <t>Realizar un procesos de reinducción o capacitación al personal de apoyo encargado de la revisión de soportes de afiliación allegados por las EAPB</t>
  </si>
  <si>
    <t>Manipulación de resultados para beneficiar a las Entidades Administradoras de Planes de Beneficios (EAPB) en la gestión de procesos de auditorías, inspección, vigilancia, afiliaciones o atención de quejas en relación con la prestación de servicios de salud, favoreciéndolos, ocultando deficiencias o irregularidades detectadas, para obtener provecho propio o para un tercero.</t>
  </si>
  <si>
    <t>Falta de lineamientos claros y estrictos para aplicar controles de auditorías e inspección sobre las (EAPB)</t>
  </si>
  <si>
    <t xml:space="preserve">Seguimiento a resultados de las acciones de auditorías, inspección y control </t>
  </si>
  <si>
    <t>Indebida selección de fundaciones o firmas que no cumplen los requisitos técnicos o financieros para la prestación de los servicios Planes de Alimentación Escolar PAE.</t>
  </si>
  <si>
    <t>Ausencia o debilidad de controles para la verificación de requisitos exigidos para la prestación del servicio</t>
  </si>
  <si>
    <t>Deficiencias en la selección del personal para hacer las evaluaciones de las ofertas</t>
  </si>
  <si>
    <t>Investigaciones disciplinarias, fiscales y/o penales, generación de reprocesos y desgaste administrativo, percepción negativa de la ciudadanía frente a la entidad, incumplimiento de metas de planes de acción y del plan de desarrollo, deficiente calidad educativa, deterioro de la imagen de la entidad y de los funcionarios, rechazo ciudadano a la administración, pérdida de competitividad por deficiente calidad educativa</t>
  </si>
  <si>
    <t>Control sobre perfiles de evaluadores</t>
  </si>
  <si>
    <t xml:space="preserve">Construir e implementar unas herramienta de chequeo que permita visualizar los requisitos definidos y la información presentada por el oferente. </t>
  </si>
  <si>
    <t>Secretario de educación, Secretario administrativo y Jefe de oficina jurídica</t>
  </si>
  <si>
    <t>Omitir información sobre quejas, denuncias, inspección, vigilancia y control sobre estamentos educativos, en beneficio propio o sobre un tercero.</t>
  </si>
  <si>
    <t>Sanciones: administrativas, disciplinarias, fiscales y penales, pérdida de credibilidad, daño de imagen, pérdida de información, reprocesos, afectación de la calidad educativa.</t>
  </si>
  <si>
    <t>Favorecer a presuntos infractores en los operativos o procedimientos de control a establecimientos comerciales, propiedad horizontal o particulares que ocupan el espacio público, absteniéndose de sancionarlos, intervenirlos o  decomisar bienes o removerlos del espacio público.</t>
  </si>
  <si>
    <t>Utilizar información por parte de servidores públicos y contratistas de la alcaldía, relacionada con auxilios y ayudas, apoyo a población desplazada, vulnerable, mujeres cabeza de familia, adulto mayor o de juventudes, para favorecer indebidamente a personas en particular o para obtener provecho particular o para un tercero</t>
  </si>
  <si>
    <t>Ausencia de auditorías de control interno</t>
  </si>
  <si>
    <t>Desconfianza ciudadana, pérdida de credibilidad,  incumplimiento de la misión institucional, afectación de la imagen de la alcaldía, desigualdad, deterioro de la salud de los afectados, pérdida de negocios y de empleos, reclamos y rebeldía ciudadana</t>
  </si>
  <si>
    <t>Pérdida o deterioro de la autoridad, ineficiencia administrativa, denuncias, deterioro de la confianza ciudadana, investigaciones disciplinarias, impunidad en la comisión de irregularidades, desigualdad, congestión del espacio público, contaminación visual y ambiental</t>
  </si>
  <si>
    <t>Difusión de información sobre planes, programas y beneficios para población vulnerable y madres cabeza de familia</t>
  </si>
  <si>
    <t>Pérdida o deterioro de la autoridad, incumplimiento de metas del Plan de desarrollo, denuncias, deterioro de la confianza ciudadana, investigaciones disciplinarias, inconformidad ciudadana , inequidad y pobreza</t>
  </si>
  <si>
    <t>Registro de actividades y de situación encontrada</t>
  </si>
  <si>
    <t>Poca difusión de planes, programas, beneficios, auyudas para población vulnerable, mujers cabeza de hogar, y de los mecanimos para acceder y para seleccionar a los beneficarios</t>
  </si>
  <si>
    <t>Vigilar las actuaciones y operativos de control a establecimientos comerciales, propiedad horizontal y ocupación de espacio público</t>
  </si>
  <si>
    <t xml:space="preserve">Secretaría de Gobierno y Desarrollo Comunitario </t>
  </si>
  <si>
    <t xml:space="preserve">Cada vez que se entreguen ayudas </t>
  </si>
  <si>
    <t>De acuerdo con la programación interna</t>
  </si>
  <si>
    <t xml:space="preserve">Aleatoria </t>
  </si>
  <si>
    <t>Incluir en el Plan anual de visitas de control interno la auditorías sobre Programas de ayuda y asistencia humanitaria por calamidades y desastres. Ejecutar la auditoría de acuerdo con los procedimientos internos. Suscribir plan de mejoramiento cuando sea procedente.</t>
  </si>
  <si>
    <t xml:space="preserve">Manual </t>
  </si>
  <si>
    <t xml:space="preserve">Revisar el cumplimiento de los procedimientos y protcolos para las actuaciones y operrativos de control a establecimienos comerciales, propiedad horizonntal y ocupación de espacio público, verificando que se cumpla el propósito de los controles y operativos </t>
  </si>
  <si>
    <t xml:space="preserve">Cuando se realicen operativos y controles </t>
  </si>
  <si>
    <t xml:space="preserve">Aleatroia </t>
  </si>
  <si>
    <t>Dejar un registro de los hechos y circunstancias encontradas en cada caso, indicando las presuntas irregularidades o el cumplimiento de requisitos, ajduntando evidencias de lo que se diga aen el registro, preferiblemente documentales y de vieos o fotográficas.</t>
  </si>
  <si>
    <t>Continuo</t>
  </si>
  <si>
    <t>Difundiir la información sobre planes, programas y beneficios para población vulnerable y madres cabeza de familia enla página web en el banner principal, en programas radiales, por las redes sociales institucionales y por canales que accedan los destinatarios o interesados, y verificación de cumplimiento de requisitos de una muestra aleatoria de  los beneficiados por parte de un funcionario diferente al líder del proceso</t>
  </si>
  <si>
    <t xml:space="preserve">Secretaría de Gobierno y Desarrollo comunitario </t>
  </si>
  <si>
    <t xml:space="preserve">Actualización semestral </t>
  </si>
  <si>
    <t>Desconocimiento sobre los derechos de acceso a la información pública y prevención en la evaluación ciudadana y control social sobre las ejecutorias de la entidad.</t>
  </si>
  <si>
    <t>Denuncias contra la entidad, Investigaciones y sanciones disciplinarias, Incumplimiento de las funciones esenciales del Estado relacionadas con el control social, aumento de la corrupción, afectación de la imagen pública institucional</t>
  </si>
  <si>
    <t>Negarse a entregar información a las veedurías ciudadanas y grupos de interés que solicitan información a la entidad obstaculizando el control social y aumentando la probabilidad de ocurrencia de casos de corrupción.</t>
  </si>
  <si>
    <t>Aplicación de la política de transparencia y de acceso a la información pública</t>
  </si>
  <si>
    <t>Socialización de la Política Institucional de Transparencia a todos los funcionarios</t>
  </si>
  <si>
    <t>Líder de Transparencia y Oficina de Talento Humano</t>
  </si>
  <si>
    <t>Cobro indebido por gestionar y/o posibilitar trámites, servicios y/o procedimientos administrativos</t>
  </si>
  <si>
    <t>Desconocimiento ciudadano sobre la información de trámites y servicios (procedimientos, requisitos, costos y normatividad, entre otros)</t>
  </si>
  <si>
    <t>Investigaciones disciplinarias y penales, afectación de la imagen pública institucional, pérdida de credibilidad del sector, afectación del clima laboral, insatisfacción ciudadana, deterioro de la calidad en la prestación de servicios.</t>
  </si>
  <si>
    <t>Divulgación proactiva de la información detallada de trámites y servicios</t>
  </si>
  <si>
    <t>Publicación a través de página web y otros canales, de información sobre trámites, servicios y procedimientos administrativos de interés ciudadano, detallando: costos, términos, canales, procedimientos, requisitos y marco legal.</t>
  </si>
  <si>
    <t>Web máster y oficina de asesora de planeación</t>
  </si>
  <si>
    <t>Pagar cuentas que no reúnen los requisitos legales y los reglamentarios exigidos por la alcaldía, para sacar provecho propio o favorecer al acreedor</t>
  </si>
  <si>
    <t>Conceder prescripción o descuentos en impuestos a contribuyentes, sin el lleno de los requisitos legales, para obtener provecho o favorecer a terceros.</t>
  </si>
  <si>
    <t>Deficiencias en los controles internos sobre cumplimiento de requisitos para pagos</t>
  </si>
  <si>
    <t xml:space="preserve">Deficiencias en registro de turnos para pagos </t>
  </si>
  <si>
    <t>Falta de compromiso con la entidad y con el servicio</t>
  </si>
  <si>
    <t>Desconfianza ciudadana, pérdida de credibilidad, incumplimiento de la misión institucional, afectación de la imagen de la alcaldía, detrimento patrimonial, investigaciones y condenas penales, fiscales y disciplinarias</t>
  </si>
  <si>
    <t>Investigaciones disciplinarias, fiscales y penales, condenas judiciales, pérdida de confianza ciudadana, bajos recaudos de impuestos, apatía frente a la administración, incumplimiento de metas y objetivos del plan de desarrollo, incumplimiento de planes y programas de la alcaldía, detrimento patrimonial</t>
  </si>
  <si>
    <t xml:space="preserve">Control interno para realizar pagos </t>
  </si>
  <si>
    <t>Establecer turnos para pagos de cuentas</t>
  </si>
  <si>
    <t>Control sobre prescripciones de acción de cobro</t>
  </si>
  <si>
    <t xml:space="preserve">Actividades de sensibilización  </t>
  </si>
  <si>
    <t>Ejercer seguimiento sobre las cuentas a pagar, definiendo los registros de revisión, requisitos y frecuencia.</t>
  </si>
  <si>
    <t>Tesorero</t>
  </si>
  <si>
    <t>Aplicar los turnos para los pagos de las cuentas, sin excepción y dejar registro de la asignaicón de los turnos</t>
  </si>
  <si>
    <t>Ejercer control sobre las decisiones de archivo de actuaciones por prescripción de la acción de cobro. Llevar datos estadísticos sobre esta figura, montos de las deudas prescritas, causas.</t>
  </si>
  <si>
    <t>Realizar actividades de sensibilización sobre la ética, sobre el compromiso con la entidad, con los recursos públicos y sobre el código de integridad de la alcaldia.</t>
  </si>
  <si>
    <t xml:space="preserve">Responsable de Talento Humano / Secretario de Hacienda </t>
  </si>
  <si>
    <t xml:space="preserve">II semestre </t>
  </si>
  <si>
    <t>Direccionar los procesos de selección contractual para favorecer a proponentes específicos, a cambio de un provecho o utilidad</t>
  </si>
  <si>
    <t>No reportar irregularidades técnicas en el cumplimiento de contratos, convenios y programas con el fin de beneficiar a los contratistas</t>
  </si>
  <si>
    <t>Concentracion de poder decisorio y en la elaboración de los estudios previos</t>
  </si>
  <si>
    <t>Amiguismo, clientelismo, tráfico de influencias, favorecimiento a terceros</t>
  </si>
  <si>
    <t>Indebida asignación del supervisor del contrato</t>
  </si>
  <si>
    <t>Deficientes controles para cumplimiento del objeto contractual</t>
  </si>
  <si>
    <t>Desconfianza ciudadana, pérdida de credibilidad, incumplimiento de la misión institucional, afectación de la imagen de la alcaldía, investigaciones y condenas penales, fiscales y disciplinarias, detrimento patrimonial.</t>
  </si>
  <si>
    <t>Desconfianza ciudadana, pérdida de credibilidad, incumplimiento de la misión institucional, afectación de la imagen de la alcaldía, investigaciones y condenas penales y disciplinarias, baja calidad en obras y servicios, incumplimiento de contratos, daño  patrimonial</t>
  </si>
  <si>
    <t>Elaboración de estudios previos contractuales entre funcionarios de varias dependencias</t>
  </si>
  <si>
    <t xml:space="preserve">Procedimiento de escogencia de supervisor con perfiles claros y adecuados y verificar régimen de inhabilidades e incompatibilidades y las causales para no aceptar la desginación </t>
  </si>
  <si>
    <t>Vigilar el cumplimiento de los contratos y convenios</t>
  </si>
  <si>
    <t xml:space="preserve">Capacitación o jornada de sensibilización virtual sobre ética y valores </t>
  </si>
  <si>
    <t xml:space="preserve">Elaboración de estudios previos con participación de funcionarios de varias áres para evitar su manipulación. </t>
  </si>
  <si>
    <t>Secretario Administrativo / Alcalde municipal</t>
  </si>
  <si>
    <t>Comprobar que la modalidad de selección sea la adecuada, que los estudios previos, del sector, diseños y demás documentos de Planeación se hayan realizado oportuna y adecuadamente, y que los Proponentes cumplan con los requisitos habilitantes., mediante una lista de chequeo por cada modalidad de selección.</t>
  </si>
  <si>
    <t>Secretario administrativo</t>
  </si>
  <si>
    <t>Se aplica el procedimiento de desginación de supervisores, verificando que éstos cumplan los requisitos de preparación, experiencia y disponibilidad de tiempo y, que no estén impedidos para hacerlo.</t>
  </si>
  <si>
    <t>Cada vez que se designe supervisor</t>
  </si>
  <si>
    <t xml:space="preserve">Emitir una circular indicando a los supervisores que deben presentar los informes con los soportes completos y adecuados, preferiblemeten visuales, con imágenes o fotografías, confrontar el contenido de los informes con las evidencias de ejecución. </t>
  </si>
  <si>
    <t xml:space="preserve">Secretario administrativo y Supervisores </t>
  </si>
  <si>
    <t>Realizar una capacitación o jornada de sensibilización virtual sobre ética y valores dirigida a directivos y quienes puedan ser designados como supervisores.</t>
  </si>
  <si>
    <t>No reportar u omitir, el incumplimiento de actividades relacionadas con el mantenimiento preventivo o correctivo de los bienes de la alcaldía, con el fin de obtener beneficios particulares o favorecer al contratista</t>
  </si>
  <si>
    <t xml:space="preserve">Deficiencias en los controles internos del proceso </t>
  </si>
  <si>
    <t xml:space="preserve">Falta de compromiso con la entidad </t>
  </si>
  <si>
    <t>Desconfianza ciudadana, pérdida de credibilidad, incumplimiento de planes y proyectos, daños patrimoniales, deterioro de los bienes y equipos, retrasos o incumplimiento en la entrega de reportes, informes o de proyectos y planes, investigaciones y condenas penales y disciplinarias</t>
  </si>
  <si>
    <t>Deficientes mecanismos de seguridad sobre bases de datos de la alcaldía</t>
  </si>
  <si>
    <t xml:space="preserve">lmplementar mecanismos der protección de bases de datos </t>
  </si>
  <si>
    <t xml:space="preserve">Gestión de recursos </t>
  </si>
  <si>
    <t>Confrontar los informes de supervisión e interventoría con la ejecución de contratos, escogiendo aleatoriamente una muestra de equipos reparados o atendidos, dejar constancia de ello en un acta o informe.</t>
  </si>
  <si>
    <t>Realizar una jornada de sensibilización con los intereses, bienes y recursos de la alcaldía, a través de actividades lúdicas.</t>
  </si>
  <si>
    <t>II Semestre</t>
  </si>
  <si>
    <t>Secretario Administrativo y P. U. responsable de Sistemas</t>
  </si>
  <si>
    <t>Elaborar el inventario de activos de información, gestionar los riesgos de seguridad digital y establecer los controles para la protección de datos.</t>
  </si>
  <si>
    <t>Expedir certificaciones laborales inconsistentes con la realidad para obtener provechos o favorecer a terceros</t>
  </si>
  <si>
    <t>Posesión de funcionarios que no cumplen requisitos legales, para favorecerlos u obtener provecho</t>
  </si>
  <si>
    <t>Falta de compromiso con la alcaldía y con el servicio público</t>
  </si>
  <si>
    <t>Ausencia de mecanismos de control y de verificación de cumplimiento de requisitos legales</t>
  </si>
  <si>
    <t>Deficiente supervisión o seguimiento a la posesión de funcionarios</t>
  </si>
  <si>
    <t>Ausencia de publicación de historia laboral en el Sistema de Información y Gestión del Empleo Público - SIGEP</t>
  </si>
  <si>
    <t>Demandas contra la entidad, detrimento patrimonial como consecuencia de reclamaciones laborales inexistentes, investigaciones disciplinarias contra los actores del ilícito, investigaciones penales por falsedad ideológica en documento público, pérdida de información histórica real de la entidad</t>
  </si>
  <si>
    <t>Desconfianza ciudadana, pérdida de credibilidad, incumplimiento de la misión institucional, afectación de la imagen de la alcaldía, investigaciones y condenas penales y disciplinarias, baja calidad en obras y servicios, incumplimiento de contratos, daño patrimonial</t>
  </si>
  <si>
    <t>Base de datos de consulta donde se registre la trazabilidad de todas las historias laborales de la alcaldía</t>
  </si>
  <si>
    <t>Acciones de sensibilización</t>
  </si>
  <si>
    <t>Al inciar el proceso de selección de los aspirantes, el responsable de talento humano verifica el cumplimiento de todos los requisitos de Ley de conformidad con el procedimiento para vinculación del personal</t>
  </si>
  <si>
    <t>Verificar el cumplimiento de los requisitos de ley para posesión, de conformidad con el procedimiento vigente y los documentos aportados por el funcionario posesionado</t>
  </si>
  <si>
    <t>Gestionar y asignar claves de acceso al SIGEP a los funcionarios o contratista, quienes no podrán iniciar el desarrollo de sus funciones hasta que su hoja de vida no se encuentre debidamente publicada en el SIGEP.</t>
  </si>
  <si>
    <t>Jefe del talento humano</t>
  </si>
  <si>
    <t>Jefe del talento humano y  responsable de contratación</t>
  </si>
  <si>
    <t>Omisión o alteración de las etapas del debido proceso para favorecer o perjudicar al investigado</t>
  </si>
  <si>
    <t>Ausencia de mecanismos de control y registro de términos y etapas del proceso</t>
  </si>
  <si>
    <t>Investigaciones inconclusas, prescripción de los procesos, impunidad, injusticia, investigaciones disciplinarias por parte de la PGN, afectación del clima laboral, pérdida de la imagen institucional.</t>
  </si>
  <si>
    <t>Diseñar e implementar una herramienta que registre y controle la trazabilidad de los términos y actuaciones de cada etapa procesal</t>
  </si>
  <si>
    <t>Líder del proceso</t>
  </si>
  <si>
    <t>Administraciónn del Riesgo</t>
  </si>
  <si>
    <t>PLAN DE ACCIÓN</t>
  </si>
  <si>
    <t>Rendir informes periódicos ante el Comité Institucional de gestión y desempeño, sobre las decisiones tomadas y justificarlas</t>
  </si>
  <si>
    <t>Líderes de procesos y Alta Dirección</t>
  </si>
  <si>
    <t>En cada Comité de Gestión y Desempeño celebrado</t>
  </si>
  <si>
    <t>Actualización del manual de procesos y procedimiento</t>
  </si>
  <si>
    <t>Oficina Asesora de Planeación y Secretaría Administrativa</t>
  </si>
  <si>
    <t>Segundo y tercer cuatrimestre</t>
  </si>
  <si>
    <t>Publicación de procesos contractuales y de vinculación del personal en los sistemas de información SIGEP y SECOP</t>
  </si>
  <si>
    <t>Secretaría Administrativa</t>
  </si>
  <si>
    <t>Aplicación de herramientas de monitoreo y/o seguimiento a los planes institucionales</t>
  </si>
  <si>
    <t xml:space="preserve">Oficina Asesora de Planeación </t>
  </si>
  <si>
    <t>Documentar todos los registros multimedia o tangibles, que evidencien o justifiquen los resultados divulgados</t>
  </si>
  <si>
    <t>Oficina Asesora de Planeación  y Oficina de Comunicaciones</t>
  </si>
  <si>
    <t>Cuatrimestral (continuo)</t>
  </si>
  <si>
    <t>Sensibilización a funcionarios sobre el deber de divulgar proactivamente la información pública</t>
  </si>
  <si>
    <t>Masificar la información por múltiples canales de difusión</t>
  </si>
  <si>
    <t>Comunicar a los líderes de procesos la información mínima obligatoria a publicar, con sus términos, formatos y características</t>
  </si>
  <si>
    <t>Instruir a los líderes de procesos sobre la obligatoriedad, términos y calidad de la información a divulgar</t>
  </si>
  <si>
    <t>Segundo  cuatrimestre</t>
  </si>
  <si>
    <t>Aprovechar el mayor número de canales y recursos para masificar la información, como página web, correos electrónicos, portales de información del estado, redes sociales, mensajería instantánea, entre otros</t>
  </si>
  <si>
    <t>Comunicaciones y web máster</t>
  </si>
  <si>
    <t>Desarrollar mesas de trabajo y procesos de formación y sensibilización, dirigidos a fortalecer las competencias laborales y compromiso de los funcionarios, en torno al deber de divulgar proactivamente la información pública</t>
  </si>
  <si>
    <t>Oficina Asesora de Planeación y Talento Humano</t>
  </si>
  <si>
    <t>Segundo cuatrimestre</t>
  </si>
  <si>
    <t>Tercer cuatrimestre</t>
  </si>
  <si>
    <t xml:space="preserve">Segundo y tercer cuatrimestre </t>
  </si>
  <si>
    <t>Herramienta para registro y control de etapas procesales</t>
  </si>
  <si>
    <t>Inadecuada supervisión del cumplimiento de las especificaciones técnicas de las obras contratadas con el fin de beneficiar a terceros</t>
  </si>
  <si>
    <t>Intereses personales</t>
  </si>
  <si>
    <t>Obras inconclusas, detrimento patrimonial, entre de obras de mala calidad, pérdida de vidas humanas por desastres asociados a las obras, sanciones, investigaciones disciplinarias, fiscales y penales, pérdida de la imagen y la autoridad, problemas asociados al orden público.</t>
  </si>
  <si>
    <t>Aplicar criterios de selección objetiva e idoneidad en las firmas de supervisión</t>
  </si>
  <si>
    <t>Ejercer una adecuada supervisión a los proyectos de obra para garantizar el cumplimiento de las especificaciones técnicas; y en general, el cumplimiento de los objetivos del proyecto</t>
  </si>
  <si>
    <t>Indebida ejecución de procesos de supervisión en los proyectos de obra</t>
  </si>
  <si>
    <t>Otorgar permisos para construcción, reforma, ampliación, remodelación y demolición de edificaciones, sin el cumplimiento de los requisitos legales, beneficiando a terceros con su expedición.</t>
  </si>
  <si>
    <t>Desastres naturales, pérdida de vidas humanas por colapso de infraestructura, pérdida de autoridad, inequidad, demandas.</t>
  </si>
  <si>
    <t>Ausencia de mecanismos de cumplimiento de requisitos de Ley para construcciones y actividades similares.</t>
  </si>
  <si>
    <t>Verificación del cumplimiento de requisitos para licencias o permisos de construcción y actividades similares.</t>
  </si>
  <si>
    <t>Adoptar herramientas de verificación de cumplimiento de requisitos para cada permiso o trámite del sector de infraestructura y desarrollo sostenible</t>
  </si>
  <si>
    <t>Líder del proceso de Infarestructura y Desarrollo Sostenible</t>
  </si>
  <si>
    <t>PLANEACIÓN ESTRATÉGICA</t>
  </si>
  <si>
    <t>ONTRATACIÓN PÚBLICA</t>
  </si>
  <si>
    <t>EVALUACIÓN Y SEGUIMIENTO</t>
  </si>
  <si>
    <t>Implementar procedimientos y requisitos estándar para beneficiarios de apoyos deportivos</t>
  </si>
  <si>
    <t>Elaboración de procedimientos y requisitos estándar para seleccionar beneficiarios de programas de apoyo deportivo y cultural</t>
  </si>
  <si>
    <t>Detrimento del deporte, la recreación el arte y la cultura, afectación de la imagen institucional, impacto sobre la delincuencia común a futuro, deserción de jóvenes talentos en el deporte y la cultura, desestimulo ciudadano, investigaciones disciplinarias</t>
  </si>
  <si>
    <t>Perjuicio de la imagen del Estado, insatisfacción de la ciudadanía, aumento de la pobreza multidimensional, investigaciones disciplinarias y penales.</t>
  </si>
  <si>
    <t>Masificar información relativa con la oferta y accesibilidad a programas sociales</t>
  </si>
  <si>
    <t>Publicar permanentemente las ofertas disponibles en trámites, servicios y programas, dirigidos a población vulnerable y grupos especiales, especificando población objeto, requisitos para acceder y los procedimientos respectivos.</t>
  </si>
  <si>
    <t>GESTIÓN SOCIAL, CULTURA, RECREACIÓN Y DEPORTE</t>
  </si>
  <si>
    <t>Líder del proceso gestión social, cultura, recreación y deporte</t>
  </si>
  <si>
    <t>Trimestral</t>
  </si>
  <si>
    <t>Segundo y Tercer Cuatrimestre</t>
  </si>
  <si>
    <t>No realizar la defensa jurídica de la alcaldía en las actuaciones judiciales, o hacerlo deficientemente a propósito, para favorecer a los demandantes, incurriendo con ello en dilaciones y demoras en el trámite o procedimiento de los procesos.</t>
  </si>
  <si>
    <t>Solicitar a los apoderados que informen con suficiente antelación sobre los términos procesales y las épocas de vencimiento de cada proceso y confrontarlos con las circunstancias de cada proceso.</t>
  </si>
  <si>
    <t>Jefe oficina jurídica</t>
  </si>
  <si>
    <t>Permenente</t>
  </si>
  <si>
    <t>Proferir respuestas  y/o conceptos jurídicos ajustados a intereses de particulares o terceros</t>
  </si>
  <si>
    <t>Ausencia de seguimiento y control a las respuestas y conceptos jurídicos.</t>
  </si>
  <si>
    <t>Investigaciones y sanciones disciplinarias, Demandas  contra la entidad, Pérdida de imagen y credibilidad de la entidad, el sector y el Estado en general</t>
  </si>
  <si>
    <t>Filtrar y refrendar todos los conceptos y respuestas a derecho de petición por parte de la Oficina  Aseora Jurídica</t>
  </si>
  <si>
    <t>Ocultar en los informes de control interno irregularidades o deficiencias y/o conceptuar favorablemente,  contrario a las evidencias,  con el fin de conseguir algún beneficio particular para sí o para tercera persona.</t>
  </si>
  <si>
    <t>Trafico de influencias, Amiguismo, clientelismo, Ausencia  de valores éticos en los auditores internos</t>
  </si>
  <si>
    <t>Fortalecimiento del componente ético en el ejercicio del control interno</t>
  </si>
  <si>
    <t>Brindar reinducción del rol del control interno a los miembros del equipo, que contemple temas relativos al deber de comunicar con integridad todas las observaciones extractadas en los procesos de seguimiento.</t>
  </si>
  <si>
    <t>Control Interno</t>
  </si>
  <si>
    <t>Supeditar el apoyo institucional a población vulnerable y grupos especiales en los programas sociales, a cambio de dádivas, respaldo popular o favores políticos.</t>
  </si>
  <si>
    <t>Aprovechamiento indebido de las bases de datos digitales de áreas financiera, de inventario, logística, humana, jurídica y de gestión, con el fin de extraer, alterar, modificar o suprimir datos en beneficio propio o de terceros.</t>
  </si>
  <si>
    <t>Vulneración de derechos, incumplimiento de metas y objetivos institucionales, afectación de la imagen institucional y del sector, investigaciones disciplinarias, bajos resultados de evaluaciones externas sobre la gestión, hallazgos en auditorías de control interno y organismos de control, insatisfacción de la ciudadanía.</t>
  </si>
  <si>
    <t>Favorecer con apoyos y auxilios a instituciones deportivas, instructores, deportistas, gestores culturales y artísticos que no cumplen los requisitos o están por debajo de otras que cuentan con mejores condiciones o perfiles, con el fin de generar un provecho a terceros</t>
  </si>
  <si>
    <t xml:space="preserve">Ausencia de procedimientos y requisitos estándarizados </t>
  </si>
  <si>
    <t>Falta de conocimiento sobre los procedimientos, objetivos, población objeto y demás  parámetros, relacionados con los programa sociales.</t>
  </si>
  <si>
    <t>Deficientes controles internos sobre la defensa jurídica de la alcaldía.</t>
  </si>
  <si>
    <t>Pérdida de la confianza de la ciudadanía en la gestión pública, degradación de la ética pública institucional, daño patrimonial al erario municipal, deterioro de la autoridad, Impunidad, condenas judiciales, aumento de deuda pública, incumplimiento de metas y objetivos institucionales.</t>
  </si>
  <si>
    <t>Monitoreo oportuno de reporte de informaciòn sobre defensa jurídica</t>
  </si>
  <si>
    <t>Todos los conceptos y respuestas que impliquen análisis jurídico, deben ser revisados y validados por el Jefe de la Oficina Asesora Jurídica o funcionarios de ésta</t>
  </si>
  <si>
    <t>Desvío de las ayudas o recursos para las víctimas de desastres y del conflicto armado</t>
  </si>
  <si>
    <t>CAUSAS Y CONSECUENCIAS DE LOS RIESGOS DE CORRUPCION 2023</t>
  </si>
  <si>
    <t>CALIFICACIÓN DEL IMPACO</t>
  </si>
  <si>
    <t>ACCIONES</t>
  </si>
  <si>
    <t>RESPONSABLE</t>
  </si>
  <si>
    <t>PERIODICIDAD</t>
  </si>
  <si>
    <t>PROPÓSITO</t>
  </si>
  <si>
    <t>CALIFICACIÓN DE LA PROBABILIDAD</t>
  </si>
  <si>
    <t>En relación con la base de datos, gestionar su actualización, con toda la información de funcionarios activos y antiguos consignada en las hojas de vida existentes en medio físico.                                                                                                                                                                                                                                                                                                                                                Sobre la expedición de certificados: Entregar información arrojada por la base de datos relacionada con el tiempo de servicios, asignación salarias y funciones desempeñadas entre otras y, compararla con la información reflejada en la historia laboral en físico</t>
  </si>
  <si>
    <t>Primer semestra de 2023</t>
  </si>
  <si>
    <t>Marzo de 2023</t>
  </si>
  <si>
    <t>Verificar que las ayudas sean entregadas a quienes aparecen como víctimas, mediante la comprobación de la identidad, con rtegistros fotográficos y firmas, y con presencia de la Personería u otras autoridades o funcionarios de la alcaldía</t>
  </si>
  <si>
    <t>Cuatrimestral</t>
  </si>
  <si>
    <t>Semestral</t>
  </si>
  <si>
    <t>Mayo                        Semestralmente</t>
  </si>
  <si>
    <t>COMUNICACIÓN Y RENDICIÓN DE CUENTAS</t>
  </si>
  <si>
    <t>Respons.</t>
  </si>
  <si>
    <t>ALCALDÍA MUNICIPAL DE CIÉNAGA - MAGDALENA
MAPA DE RIESGOS DE CORRUPCIÓN 2024</t>
  </si>
  <si>
    <t>Incumplimiento de las metas y los propósitos del Sistema de Control Interno y de la alcaldía, impunidad, Incremento de riesgo de detrimento, pérdida y/o malversación  de los recursos públicos, deterioro del clima laboral, descontento de funcioanrios, baja productividad, ausentismo, incumplimiento  de metas y objetivos institucionales.</t>
  </si>
  <si>
    <t>DETERMINACIÓN DEL IMPACTO DE LOS RIESGOS DE CORRUPCIÓN 2024</t>
  </si>
  <si>
    <t>DISEÑO DE CONTROLES RIESGOS 2024</t>
  </si>
  <si>
    <t xml:space="preserve">Verificar la entrega real de ayudas a los afectados y víctimas </t>
  </si>
  <si>
    <t>Realizar auditorías sobre la entrega de ayudas a los afectados por desastres y tragedias</t>
  </si>
  <si>
    <t xml:space="preserve">No asignaciòn de recursos para protección de bases de datos </t>
  </si>
  <si>
    <t>Segundo semestre de 2024</t>
  </si>
  <si>
    <t>Primer trimestre de 2024</t>
  </si>
  <si>
    <t>Junio de 2024</t>
  </si>
  <si>
    <t>Una vez, en el primer semestre de 2024</t>
  </si>
  <si>
    <t>Marzo de 2024</t>
  </si>
  <si>
    <t>Primer semestre de 2024</t>
  </si>
  <si>
    <t>Abril de 2024</t>
  </si>
  <si>
    <t>Segundo trimestre de 2024</t>
  </si>
  <si>
    <t>Desde marzo de 2024</t>
  </si>
  <si>
    <t xml:space="preserve">Una sola vez en Marzo de 2024; y cada vez que se presente un informe de supervisión, respectivamente </t>
  </si>
  <si>
    <t>Una sola vez, en el Segundo Semestre de 2024</t>
  </si>
  <si>
    <t>Desde mayo de 2024</t>
  </si>
  <si>
    <t>Gestionar ante el alcalde y el secretario de hacienda, la asignación de recursos en 2024 para la seguridad digital de los activos de la entidad, dejando constancia escrita de lo realizado</t>
  </si>
  <si>
    <t>Abril de 2024 y; permanente</t>
  </si>
  <si>
    <t>Realizar actividades de sensibilización sobre la ética, sobre el compromiso con la entidad, con los recursos públicos y, sobre el código de integridad de la alcaldia.</t>
  </si>
  <si>
    <t>Julio y diciembre 2024</t>
  </si>
  <si>
    <t>Mayo de 2024</t>
  </si>
  <si>
    <t>ANÁLISIS DE CONTROLES 2024</t>
  </si>
  <si>
    <t>PROBABILIDAD DE OCURRENCIA DE LOS RIESGOS DE CORRUPCIÓN 2024</t>
  </si>
  <si>
    <t>IDENTIFICACIÓN DE LOS RIESGOS DE CORRUPCION 2024</t>
  </si>
  <si>
    <t>mayo de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</si>
</sst>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1" x14ac:knownFonts="1">
    <font>
      <sz val="11"/>
      <color theme="1"/>
      <name val="Calibri"/>
      <family val="2"/>
      <scheme val="minor"/>
    </font>
    <font>
      <b/>
      <sz val="12"/>
      <name val="Arial"/>
      <family val="2"/>
    </font>
    <font>
      <sz val="12"/>
      <name val="Arial"/>
      <family val="2"/>
    </font>
    <font>
      <sz val="11"/>
      <color theme="1"/>
      <name val="Arial"/>
      <family val="2"/>
    </font>
    <font>
      <sz val="12"/>
      <color theme="1"/>
      <name val="Arial"/>
      <family val="2"/>
    </font>
    <font>
      <sz val="12"/>
      <color theme="0"/>
      <name val="Arial"/>
      <family val="2"/>
    </font>
    <font>
      <sz val="12"/>
      <color rgb="FF000000"/>
      <name val="Arial"/>
      <family val="2"/>
    </font>
    <font>
      <b/>
      <sz val="12"/>
      <color theme="1"/>
      <name val="Arial"/>
      <family val="2"/>
    </font>
    <font>
      <sz val="10"/>
      <color theme="1"/>
      <name val="Arial"/>
      <family val="2"/>
    </font>
    <font>
      <b/>
      <sz val="11"/>
      <color theme="0"/>
      <name val="Arial"/>
      <family val="2"/>
    </font>
    <font>
      <b/>
      <sz val="14"/>
      <color theme="0"/>
      <name val="Arial"/>
      <family val="2"/>
    </font>
    <font>
      <b/>
      <sz val="16"/>
      <color theme="0"/>
      <name val="Arial"/>
      <family val="2"/>
    </font>
    <font>
      <sz val="12"/>
      <color indexed="8"/>
      <name val="Arial"/>
      <family val="2"/>
    </font>
    <font>
      <sz val="8"/>
      <color theme="1"/>
      <name val="Arial"/>
      <family val="2"/>
    </font>
    <font>
      <sz val="8"/>
      <color theme="0"/>
      <name val="Arial"/>
      <family val="2"/>
    </font>
    <font>
      <b/>
      <sz val="14"/>
      <name val="Arial"/>
      <family val="2"/>
    </font>
    <font>
      <sz val="11"/>
      <color theme="0"/>
      <name val="Calibri"/>
      <family val="2"/>
      <scheme val="minor"/>
    </font>
    <font>
      <b/>
      <sz val="11"/>
      <name val="Calibri"/>
      <family val="2"/>
      <scheme val="minor"/>
    </font>
    <font>
      <b/>
      <sz val="10"/>
      <name val="Arial"/>
      <family val="2"/>
    </font>
    <font>
      <sz val="10"/>
      <name val="Arial"/>
      <family val="2"/>
    </font>
    <font>
      <b/>
      <sz val="20"/>
      <color theme="0"/>
      <name val="Arial"/>
      <family val="2"/>
    </font>
    <font>
      <b/>
      <sz val="20"/>
      <color theme="1"/>
      <name val="Arial"/>
      <family val="2"/>
    </font>
    <font>
      <b/>
      <sz val="26"/>
      <color theme="0"/>
      <name val="Arial"/>
      <family val="2"/>
    </font>
    <font>
      <b/>
      <sz val="11"/>
      <color theme="1"/>
      <name val="Arial"/>
      <family val="2"/>
    </font>
    <font>
      <b/>
      <sz val="36"/>
      <color theme="1"/>
      <name val="Arial"/>
      <family val="2"/>
    </font>
    <font>
      <b/>
      <sz val="16"/>
      <color theme="1"/>
      <name val="Arial"/>
      <family val="2"/>
    </font>
    <font>
      <b/>
      <sz val="18"/>
      <color theme="0"/>
      <name val="Arial"/>
      <family val="2"/>
    </font>
    <font>
      <b/>
      <sz val="20"/>
      <name val="Arial"/>
      <family val="2"/>
    </font>
    <font>
      <b/>
      <sz val="16"/>
      <name val="Arial"/>
      <family val="2"/>
    </font>
    <font>
      <b/>
      <sz val="14"/>
      <color theme="1"/>
      <name val="Arial"/>
      <family val="2"/>
    </font>
    <font>
      <sz val="14"/>
      <color theme="1"/>
      <name val="Arial"/>
      <family val="2"/>
    </font>
    <font>
      <b/>
      <sz val="18"/>
      <color theme="1"/>
      <name val="Arial"/>
      <family val="2"/>
    </font>
    <font>
      <sz val="14"/>
      <name val="Arial"/>
      <family val="2"/>
    </font>
    <font>
      <sz val="14"/>
      <color rgb="FFFF0000"/>
      <name val="Arial"/>
      <family val="2"/>
    </font>
    <font>
      <b/>
      <sz val="11"/>
      <name val="Arial"/>
      <family val="2"/>
    </font>
    <font>
      <b/>
      <sz val="18"/>
      <name val="Arial"/>
      <family val="2"/>
    </font>
    <font>
      <sz val="14"/>
      <color rgb="FF000000"/>
      <name val="Arial"/>
      <family val="2"/>
    </font>
    <font>
      <b/>
      <sz val="9"/>
      <name val="Arial"/>
      <family val="2"/>
    </font>
    <font>
      <b/>
      <sz val="28"/>
      <color theme="1"/>
      <name val="Arial"/>
      <family val="2"/>
    </font>
    <font>
      <b/>
      <sz val="13"/>
      <color theme="1"/>
      <name val="Arial"/>
      <family val="2"/>
    </font>
    <font>
      <b/>
      <sz val="24"/>
      <name val="Arial"/>
      <family val="2"/>
    </font>
  </fonts>
  <fills count="27">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
      <patternFill patternType="solid">
        <fgColor rgb="FFFFC000"/>
        <bgColor indexed="64"/>
      </patternFill>
    </fill>
    <fill>
      <patternFill patternType="solid">
        <fgColor rgb="FF00B0F0"/>
        <bgColor indexed="64"/>
      </patternFill>
    </fill>
    <fill>
      <patternFill patternType="solid">
        <fgColor rgb="FFFF3399"/>
        <bgColor indexed="64"/>
      </patternFill>
    </fill>
    <fill>
      <patternFill patternType="solid">
        <fgColor rgb="FF00BC00"/>
        <bgColor indexed="64"/>
      </patternFill>
    </fill>
    <fill>
      <patternFill patternType="solid">
        <fgColor theme="1"/>
        <bgColor indexed="64"/>
      </patternFill>
    </fill>
    <fill>
      <patternFill patternType="solid">
        <fgColor rgb="FFFFFF00"/>
        <bgColor indexed="64"/>
      </patternFill>
    </fill>
    <fill>
      <patternFill patternType="solid">
        <fgColor rgb="FFFF0000"/>
        <bgColor indexed="64"/>
      </patternFill>
    </fill>
    <fill>
      <patternFill patternType="solid">
        <fgColor rgb="FF009900"/>
        <bgColor indexed="64"/>
      </patternFill>
    </fill>
    <fill>
      <patternFill patternType="solid">
        <fgColor rgb="FF009999"/>
        <bgColor indexed="64"/>
      </patternFill>
    </fill>
    <fill>
      <patternFill patternType="solid">
        <fgColor theme="0" tint="-0.499984740745262"/>
        <bgColor indexed="64"/>
      </patternFill>
    </fill>
    <fill>
      <patternFill patternType="solid">
        <fgColor rgb="FF99CC00"/>
        <bgColor indexed="64"/>
      </patternFill>
    </fill>
    <fill>
      <patternFill patternType="solid">
        <fgColor rgb="FF003366"/>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theme="8"/>
        <bgColor indexed="64"/>
      </patternFill>
    </fill>
    <fill>
      <patternFill patternType="solid">
        <fgColor theme="8" tint="-0.249977111117893"/>
        <bgColor indexed="64"/>
      </patternFill>
    </fill>
    <fill>
      <patternFill patternType="solid">
        <fgColor theme="9" tint="0.79998168889431442"/>
        <bgColor indexed="64"/>
      </patternFill>
    </fill>
    <fill>
      <patternFill patternType="solid">
        <fgColor theme="9" tint="-0.249977111117893"/>
        <bgColor indexed="64"/>
      </patternFill>
    </fill>
    <fill>
      <patternFill patternType="solid">
        <fgColor theme="6" tint="-0.249977111117893"/>
        <bgColor indexed="64"/>
      </patternFill>
    </fill>
    <fill>
      <patternFill patternType="solid">
        <fgColor theme="3" tint="0.59999389629810485"/>
        <bgColor indexed="64"/>
      </patternFill>
    </fill>
    <fill>
      <patternFill patternType="solid">
        <fgColor theme="9" tint="0.59999389629810485"/>
        <bgColor indexed="64"/>
      </patternFill>
    </fill>
    <fill>
      <patternFill patternType="solid">
        <fgColor theme="5" tint="0.39997558519241921"/>
        <bgColor indexed="64"/>
      </patternFill>
    </fill>
  </fills>
  <borders count="4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theme="1"/>
      </left>
      <right style="thin">
        <color theme="1"/>
      </right>
      <top style="thin">
        <color theme="1"/>
      </top>
      <bottom style="thin">
        <color theme="1"/>
      </bottom>
      <diagonal/>
    </border>
    <border>
      <left style="thin">
        <color theme="0"/>
      </left>
      <right style="thin">
        <color theme="0"/>
      </right>
      <top style="thin">
        <color theme="0"/>
      </top>
      <bottom style="thin">
        <color theme="0"/>
      </bottom>
      <diagonal/>
    </border>
    <border>
      <left style="thin">
        <color theme="1"/>
      </left>
      <right/>
      <top style="thin">
        <color theme="1"/>
      </top>
      <bottom style="thin">
        <color theme="1"/>
      </bottom>
      <diagonal/>
    </border>
    <border>
      <left/>
      <right/>
      <top/>
      <bottom style="thin">
        <color theme="1"/>
      </bottom>
      <diagonal/>
    </border>
    <border>
      <left/>
      <right/>
      <top style="thin">
        <color theme="0"/>
      </top>
      <bottom/>
      <diagonal/>
    </border>
    <border>
      <left/>
      <right/>
      <top/>
      <bottom style="thin">
        <color theme="0"/>
      </bottom>
      <diagonal/>
    </border>
    <border>
      <left style="thin">
        <color indexed="64"/>
      </left>
      <right/>
      <top/>
      <bottom/>
      <diagonal/>
    </border>
    <border>
      <left style="thin">
        <color theme="0"/>
      </left>
      <right/>
      <top/>
      <bottom/>
      <diagonal/>
    </border>
    <border>
      <left/>
      <right style="thin">
        <color theme="0"/>
      </right>
      <top/>
      <bottom/>
      <diagonal/>
    </border>
    <border>
      <left style="thin">
        <color theme="1"/>
      </left>
      <right/>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right/>
      <top/>
      <bottom style="thin">
        <color indexed="64"/>
      </bottom>
      <diagonal/>
    </border>
    <border>
      <left/>
      <right style="thin">
        <color indexed="64"/>
      </right>
      <top/>
      <bottom/>
      <diagonal/>
    </border>
    <border>
      <left style="thin">
        <color theme="0"/>
      </left>
      <right/>
      <top style="thin">
        <color theme="0"/>
      </top>
      <bottom/>
      <diagonal/>
    </border>
    <border>
      <left/>
      <right style="thin">
        <color theme="0"/>
      </right>
      <top style="thin">
        <color theme="0"/>
      </top>
      <bottom/>
      <diagonal/>
    </border>
    <border>
      <left/>
      <right/>
      <top style="thin">
        <color indexed="64"/>
      </top>
      <bottom style="thin">
        <color indexed="64"/>
      </bottom>
      <diagonal/>
    </border>
    <border>
      <left style="thin">
        <color theme="1"/>
      </left>
      <right/>
      <top style="thin">
        <color indexed="64"/>
      </top>
      <bottom style="thin">
        <color indexed="64"/>
      </bottom>
      <diagonal/>
    </border>
    <border>
      <left style="thin">
        <color theme="1"/>
      </left>
      <right style="thin">
        <color theme="1"/>
      </right>
      <top/>
      <bottom style="thin">
        <color indexed="64"/>
      </bottom>
      <diagonal/>
    </border>
    <border>
      <left style="thin">
        <color indexed="64"/>
      </left>
      <right/>
      <top style="thin">
        <color indexed="64"/>
      </top>
      <bottom style="thin">
        <color theme="1"/>
      </bottom>
      <diagonal/>
    </border>
    <border>
      <left/>
      <right/>
      <top style="thin">
        <color indexed="64"/>
      </top>
      <bottom style="thin">
        <color theme="1"/>
      </bottom>
      <diagonal/>
    </border>
    <border>
      <left/>
      <right style="thin">
        <color indexed="64"/>
      </right>
      <top style="thin">
        <color indexed="64"/>
      </top>
      <bottom style="thin">
        <color theme="1"/>
      </bottom>
      <diagonal/>
    </border>
    <border>
      <left style="thin">
        <color indexed="64"/>
      </left>
      <right style="thin">
        <color theme="1"/>
      </right>
      <top style="thin">
        <color theme="1"/>
      </top>
      <bottom/>
      <diagonal/>
    </border>
    <border>
      <left style="thin">
        <color indexed="64"/>
      </left>
      <right style="thin">
        <color theme="1"/>
      </right>
      <top/>
      <bottom/>
      <diagonal/>
    </border>
    <border>
      <left style="thin">
        <color indexed="64"/>
      </left>
      <right style="thin">
        <color theme="1"/>
      </right>
      <top/>
      <bottom style="thin">
        <color theme="1"/>
      </bottom>
      <diagonal/>
    </border>
    <border>
      <left style="thin">
        <color theme="1"/>
      </left>
      <right/>
      <top style="thin">
        <color theme="1"/>
      </top>
      <bottom/>
      <diagonal/>
    </border>
    <border>
      <left/>
      <right style="thin">
        <color indexed="64"/>
      </right>
      <top style="thin">
        <color theme="1"/>
      </top>
      <bottom/>
      <diagonal/>
    </border>
    <border>
      <left style="thin">
        <color indexed="64"/>
      </left>
      <right/>
      <top style="thin">
        <color indexed="64"/>
      </top>
      <bottom/>
      <diagonal/>
    </border>
    <border>
      <left style="thin">
        <color indexed="64"/>
      </left>
      <right/>
      <top/>
      <bottom style="thin">
        <color indexed="64"/>
      </bottom>
      <diagonal/>
    </border>
    <border>
      <left style="hair">
        <color indexed="64"/>
      </left>
      <right/>
      <top style="hair">
        <color indexed="64"/>
      </top>
      <bottom style="hair">
        <color indexed="64"/>
      </bottom>
      <diagonal/>
    </border>
    <border>
      <left/>
      <right style="thin">
        <color theme="1"/>
      </right>
      <top/>
      <bottom style="thin">
        <color theme="1"/>
      </bottom>
      <diagonal/>
    </border>
    <border>
      <left style="thin">
        <color indexed="64"/>
      </left>
      <right style="thin">
        <color indexed="64"/>
      </right>
      <top/>
      <bottom style="thin">
        <color theme="0"/>
      </bottom>
      <diagonal/>
    </border>
  </borders>
  <cellStyleXfs count="1">
    <xf numFmtId="0" fontId="0" fillId="0" borderId="0"/>
  </cellStyleXfs>
  <cellXfs count="307">
    <xf numFmtId="0" fontId="0" fillId="0" borderId="0" xfId="0"/>
    <xf numFmtId="0" fontId="4" fillId="0" borderId="0" xfId="0" applyFont="1"/>
    <xf numFmtId="0" fontId="2" fillId="0" borderId="1" xfId="0" applyFont="1" applyBorder="1" applyAlignment="1">
      <alignment horizontal="center" vertical="center" wrapText="1"/>
    </xf>
    <xf numFmtId="0" fontId="4" fillId="3" borderId="0" xfId="0" applyFont="1" applyFill="1"/>
    <xf numFmtId="0" fontId="5" fillId="3" borderId="0" xfId="0" applyFont="1" applyFill="1"/>
    <xf numFmtId="0" fontId="2" fillId="3" borderId="0" xfId="0" applyFont="1" applyFill="1"/>
    <xf numFmtId="0" fontId="1" fillId="3" borderId="0" xfId="0" applyFont="1" applyFill="1" applyAlignment="1">
      <alignment vertical="center"/>
    </xf>
    <xf numFmtId="0" fontId="6" fillId="0" borderId="0" xfId="0" applyFont="1" applyAlignment="1">
      <alignment vertical="center"/>
    </xf>
    <xf numFmtId="0" fontId="2" fillId="3" borderId="1" xfId="0" applyFont="1" applyFill="1" applyBorder="1" applyAlignment="1">
      <alignment horizontal="center" vertical="center" wrapText="1"/>
    </xf>
    <xf numFmtId="0" fontId="4" fillId="0" borderId="1" xfId="0" applyFont="1" applyBorder="1" applyAlignment="1">
      <alignment horizontal="left" vertical="center" wrapText="1"/>
    </xf>
    <xf numFmtId="0" fontId="2" fillId="5" borderId="1" xfId="0" applyFont="1" applyFill="1" applyBorder="1" applyAlignment="1">
      <alignment horizontal="center" vertical="center" wrapText="1"/>
    </xf>
    <xf numFmtId="0" fontId="2" fillId="8" borderId="1" xfId="0" applyFont="1" applyFill="1" applyBorder="1" applyAlignment="1">
      <alignment horizontal="center" vertical="center" wrapText="1"/>
    </xf>
    <xf numFmtId="0" fontId="2" fillId="7" borderId="1" xfId="0" applyFont="1" applyFill="1" applyBorder="1" applyAlignment="1">
      <alignment horizontal="center" vertical="center" wrapText="1"/>
    </xf>
    <xf numFmtId="0" fontId="2" fillId="6" borderId="1" xfId="0" applyFont="1" applyFill="1" applyBorder="1" applyAlignment="1">
      <alignment horizontal="center" wrapText="1"/>
    </xf>
    <xf numFmtId="0" fontId="3" fillId="0" borderId="0" xfId="0" applyFont="1" applyAlignment="1">
      <alignment horizontal="center" vertical="center"/>
    </xf>
    <xf numFmtId="0" fontId="0" fillId="0" borderId="0" xfId="0" applyAlignment="1">
      <alignment vertical="center" wrapText="1"/>
    </xf>
    <xf numFmtId="0" fontId="8" fillId="6" borderId="1" xfId="0" applyFont="1" applyFill="1" applyBorder="1" applyAlignment="1">
      <alignment horizontal="center" vertical="center" wrapText="1"/>
    </xf>
    <xf numFmtId="0" fontId="8" fillId="6" borderId="1" xfId="0" applyFont="1" applyFill="1" applyBorder="1" applyAlignment="1">
      <alignment horizontal="center" vertical="center"/>
    </xf>
    <xf numFmtId="0" fontId="3" fillId="2" borderId="1" xfId="0" applyFont="1" applyFill="1" applyBorder="1" applyAlignment="1">
      <alignment horizontal="center" vertical="center" wrapText="1"/>
    </xf>
    <xf numFmtId="0" fontId="8" fillId="2" borderId="1" xfId="0" applyFont="1" applyFill="1" applyBorder="1" applyAlignment="1">
      <alignment horizontal="center" vertical="center"/>
    </xf>
    <xf numFmtId="0" fontId="8" fillId="2" borderId="1" xfId="0" applyFont="1" applyFill="1" applyBorder="1" applyAlignment="1">
      <alignment horizontal="center" vertical="center" wrapText="1"/>
    </xf>
    <xf numFmtId="0" fontId="9" fillId="9" borderId="1" xfId="0" applyFont="1" applyFill="1" applyBorder="1" applyAlignment="1">
      <alignment horizontal="center" vertical="center"/>
    </xf>
    <xf numFmtId="0" fontId="10" fillId="9" borderId="1" xfId="0" applyFont="1" applyFill="1" applyBorder="1" applyAlignment="1">
      <alignment vertical="center" wrapText="1"/>
    </xf>
    <xf numFmtId="0" fontId="2" fillId="10" borderId="1" xfId="0" applyFont="1" applyFill="1" applyBorder="1" applyAlignment="1">
      <alignment horizontal="center" vertical="center" wrapText="1"/>
    </xf>
    <xf numFmtId="0" fontId="2" fillId="11" borderId="1" xfId="0" applyFont="1" applyFill="1" applyBorder="1" applyAlignment="1">
      <alignment horizontal="center" vertical="center" wrapText="1"/>
    </xf>
    <xf numFmtId="0" fontId="8" fillId="10" borderId="1" xfId="0" applyFont="1" applyFill="1" applyBorder="1" applyAlignment="1">
      <alignment horizontal="center" vertical="center" wrapText="1"/>
    </xf>
    <xf numFmtId="0" fontId="8" fillId="11" borderId="1" xfId="0" applyFont="1" applyFill="1" applyBorder="1" applyAlignment="1">
      <alignment horizontal="center" vertical="center" wrapText="1"/>
    </xf>
    <xf numFmtId="0" fontId="8" fillId="12" borderId="1" xfId="0" applyFont="1" applyFill="1" applyBorder="1" applyAlignment="1">
      <alignment horizontal="center" vertical="center" wrapText="1"/>
    </xf>
    <xf numFmtId="0" fontId="3" fillId="12" borderId="1" xfId="0" applyFont="1" applyFill="1" applyBorder="1" applyAlignment="1">
      <alignment horizontal="center" vertical="center" wrapText="1"/>
    </xf>
    <xf numFmtId="0" fontId="4" fillId="0" borderId="11" xfId="0" applyFont="1" applyBorder="1"/>
    <xf numFmtId="0" fontId="7" fillId="0" borderId="1" xfId="0" applyFont="1" applyBorder="1" applyAlignment="1">
      <alignment horizontal="center"/>
    </xf>
    <xf numFmtId="0" fontId="12" fillId="0" borderId="1" xfId="0" applyFont="1" applyBorder="1" applyAlignment="1">
      <alignment horizontal="justify" vertical="center" wrapText="1"/>
    </xf>
    <xf numFmtId="0" fontId="4" fillId="0" borderId="11" xfId="0" applyFont="1" applyBorder="1" applyAlignment="1"/>
    <xf numFmtId="0" fontId="0" fillId="0" borderId="0" xfId="0" applyAlignment="1">
      <alignment horizontal="center" vertical="center" wrapText="1"/>
    </xf>
    <xf numFmtId="0" fontId="2" fillId="5" borderId="1" xfId="0" applyFont="1" applyFill="1" applyBorder="1" applyAlignment="1">
      <alignment horizontal="center" wrapText="1"/>
    </xf>
    <xf numFmtId="0" fontId="2" fillId="3" borderId="0" xfId="0" applyFont="1" applyFill="1" applyBorder="1"/>
    <xf numFmtId="0" fontId="5" fillId="3" borderId="0" xfId="0" applyFont="1" applyFill="1" applyBorder="1"/>
    <xf numFmtId="0" fontId="1" fillId="3" borderId="0" xfId="0" applyFont="1" applyFill="1" applyBorder="1" applyAlignment="1">
      <alignment vertical="center"/>
    </xf>
    <xf numFmtId="0" fontId="1" fillId="3" borderId="0" xfId="0" applyFont="1" applyFill="1" applyBorder="1"/>
    <xf numFmtId="0" fontId="2" fillId="3" borderId="0" xfId="0" applyFont="1" applyFill="1" applyBorder="1" applyAlignment="1">
      <alignment vertical="center"/>
    </xf>
    <xf numFmtId="0" fontId="2" fillId="3" borderId="0" xfId="0" applyFont="1" applyFill="1" applyBorder="1" applyAlignment="1">
      <alignment vertical="top" wrapText="1"/>
    </xf>
    <xf numFmtId="0" fontId="2" fillId="3" borderId="0" xfId="0" applyFont="1" applyFill="1" applyBorder="1" applyAlignment="1">
      <alignment wrapText="1"/>
    </xf>
    <xf numFmtId="0" fontId="6" fillId="0" borderId="0" xfId="0" applyFont="1" applyBorder="1" applyAlignment="1">
      <alignment vertical="center"/>
    </xf>
    <xf numFmtId="0" fontId="7" fillId="3" borderId="0" xfId="0" applyFont="1" applyFill="1"/>
    <xf numFmtId="0" fontId="4" fillId="3" borderId="0" xfId="0" applyFont="1" applyFill="1" applyBorder="1" applyAlignment="1">
      <alignment horizontal="left" vertical="center"/>
    </xf>
    <xf numFmtId="0" fontId="16" fillId="0" borderId="0" xfId="0" applyFont="1"/>
    <xf numFmtId="0" fontId="1" fillId="3" borderId="0" xfId="0" applyFont="1" applyFill="1"/>
    <xf numFmtId="0" fontId="0" fillId="0" borderId="0" xfId="0" applyAlignment="1">
      <alignment horizontal="center"/>
    </xf>
    <xf numFmtId="0" fontId="14" fillId="13" borderId="12" xfId="0" applyFont="1" applyFill="1" applyBorder="1" applyAlignment="1">
      <alignment horizontal="center"/>
    </xf>
    <xf numFmtId="0" fontId="2" fillId="0" borderId="0" xfId="0" applyFont="1" applyBorder="1" applyAlignment="1">
      <alignment horizontal="left" vertical="center" readingOrder="1"/>
    </xf>
    <xf numFmtId="0" fontId="2" fillId="0" borderId="0" xfId="0" applyFont="1" applyBorder="1" applyAlignment="1">
      <alignment vertical="center"/>
    </xf>
    <xf numFmtId="0" fontId="2" fillId="0" borderId="0" xfId="0" applyFont="1" applyBorder="1"/>
    <xf numFmtId="0" fontId="4" fillId="0" borderId="1" xfId="0" applyFont="1" applyBorder="1" applyAlignment="1">
      <alignment vertical="center" wrapText="1"/>
    </xf>
    <xf numFmtId="0" fontId="0" fillId="0" borderId="0" xfId="0"/>
    <xf numFmtId="0" fontId="4" fillId="0" borderId="0" xfId="0" applyFont="1" applyAlignment="1">
      <alignment vertical="center" wrapText="1"/>
    </xf>
    <xf numFmtId="0" fontId="4" fillId="0" borderId="11" xfId="0" applyFont="1" applyBorder="1" applyAlignment="1">
      <alignment vertical="center" wrapText="1"/>
    </xf>
    <xf numFmtId="0" fontId="4" fillId="0" borderId="11" xfId="0" applyFont="1" applyBorder="1" applyAlignment="1">
      <alignment horizontal="center" vertical="center"/>
    </xf>
    <xf numFmtId="0" fontId="4" fillId="0" borderId="11" xfId="0" applyFont="1" applyBorder="1" applyAlignment="1">
      <alignment horizontal="justify" vertical="center" wrapText="1"/>
    </xf>
    <xf numFmtId="0" fontId="4" fillId="0" borderId="0" xfId="0" applyFont="1" applyAlignment="1">
      <alignment horizontal="center" vertical="center"/>
    </xf>
    <xf numFmtId="0" fontId="4" fillId="0" borderId="0" xfId="0" applyFont="1" applyAlignment="1">
      <alignment horizontal="justify" vertical="center" wrapText="1"/>
    </xf>
    <xf numFmtId="0" fontId="3" fillId="0" borderId="1" xfId="0" applyFont="1" applyBorder="1" applyAlignment="1">
      <alignment horizontal="center" vertical="center" wrapText="1"/>
    </xf>
    <xf numFmtId="0" fontId="0" fillId="0" borderId="0" xfId="0" applyAlignment="1">
      <alignment horizontal="justify" vertical="center" wrapText="1"/>
    </xf>
    <xf numFmtId="0" fontId="4" fillId="3" borderId="1" xfId="0" applyFont="1" applyFill="1" applyBorder="1" applyAlignment="1">
      <alignment vertical="center" wrapText="1"/>
    </xf>
    <xf numFmtId="0" fontId="4" fillId="14" borderId="5" xfId="0" applyFont="1" applyFill="1" applyBorder="1" applyAlignment="1">
      <alignment horizontal="center" vertical="center" textRotation="90" wrapText="1"/>
    </xf>
    <xf numFmtId="0" fontId="5" fillId="0" borderId="11" xfId="0" applyFont="1" applyBorder="1" applyAlignment="1">
      <alignment horizontal="center" vertical="center" wrapText="1"/>
    </xf>
    <xf numFmtId="0" fontId="5" fillId="0" borderId="0" xfId="0" applyFont="1" applyBorder="1" applyAlignment="1">
      <alignment horizontal="center" vertical="center" wrapText="1"/>
    </xf>
    <xf numFmtId="0" fontId="2" fillId="0" borderId="1" xfId="0" applyFont="1" applyBorder="1" applyAlignment="1">
      <alignment horizontal="justify" vertical="center" wrapText="1"/>
    </xf>
    <xf numFmtId="0" fontId="18" fillId="15" borderId="1" xfId="0" applyFont="1" applyFill="1" applyBorder="1" applyAlignment="1">
      <alignment horizontal="center" vertical="center" wrapText="1"/>
    </xf>
    <xf numFmtId="0" fontId="4" fillId="5" borderId="1" xfId="0" applyFont="1" applyFill="1" applyBorder="1" applyAlignment="1">
      <alignment horizontal="center" vertical="center" wrapText="1"/>
    </xf>
    <xf numFmtId="0" fontId="1" fillId="6" borderId="1" xfId="0" applyFont="1" applyFill="1" applyBorder="1" applyAlignment="1">
      <alignment horizontal="center"/>
    </xf>
    <xf numFmtId="0" fontId="4" fillId="0" borderId="0" xfId="0" applyFont="1" applyAlignment="1">
      <alignment vertical="center" wrapText="1"/>
    </xf>
    <xf numFmtId="0" fontId="4" fillId="0" borderId="11" xfId="0" applyFont="1" applyBorder="1" applyAlignment="1">
      <alignment vertical="center" wrapText="1"/>
    </xf>
    <xf numFmtId="0" fontId="4" fillId="3" borderId="1" xfId="0" applyFont="1" applyFill="1" applyBorder="1" applyAlignment="1">
      <alignment horizontal="left" vertical="center" wrapText="1"/>
    </xf>
    <xf numFmtId="0" fontId="4" fillId="3" borderId="8" xfId="0" applyFont="1" applyFill="1" applyBorder="1" applyAlignment="1">
      <alignment vertical="center" wrapText="1"/>
    </xf>
    <xf numFmtId="0" fontId="4" fillId="0" borderId="10" xfId="0" applyFont="1" applyBorder="1" applyAlignment="1">
      <alignment horizontal="left" vertical="center" wrapText="1"/>
    </xf>
    <xf numFmtId="0" fontId="4" fillId="0" borderId="1" xfId="0" applyFont="1" applyBorder="1" applyAlignment="1">
      <alignment horizontal="center" vertical="center" wrapText="1"/>
    </xf>
    <xf numFmtId="0" fontId="7" fillId="5" borderId="1" xfId="0" applyFont="1" applyFill="1" applyBorder="1" applyAlignment="1">
      <alignment horizontal="center" vertical="center"/>
    </xf>
    <xf numFmtId="0" fontId="0" fillId="0" borderId="0" xfId="0" applyFont="1"/>
    <xf numFmtId="0" fontId="4" fillId="0" borderId="1" xfId="0" applyFont="1" applyBorder="1" applyAlignment="1">
      <alignment horizontal="center" vertical="center" wrapText="1"/>
    </xf>
    <xf numFmtId="0" fontId="21" fillId="0" borderId="0" xfId="0" applyFont="1" applyAlignment="1">
      <alignment horizontal="center" vertical="center" textRotation="90"/>
    </xf>
    <xf numFmtId="0" fontId="4" fillId="0" borderId="1" xfId="0" applyFont="1" applyBorder="1" applyAlignment="1">
      <alignment vertical="center" wrapText="1"/>
    </xf>
    <xf numFmtId="0" fontId="4" fillId="0" borderId="1" xfId="0" applyFont="1" applyBorder="1" applyAlignment="1">
      <alignment horizontal="left" vertical="center" wrapText="1"/>
    </xf>
    <xf numFmtId="0" fontId="4" fillId="0" borderId="1" xfId="0" applyFont="1" applyBorder="1" applyAlignment="1">
      <alignment horizontal="center" vertical="center" wrapText="1"/>
    </xf>
    <xf numFmtId="0" fontId="4" fillId="3" borderId="6" xfId="0" applyFont="1" applyFill="1" applyBorder="1" applyAlignment="1">
      <alignment vertical="center" wrapText="1"/>
    </xf>
    <xf numFmtId="0" fontId="28" fillId="5" borderId="1" xfId="0" applyFont="1" applyFill="1" applyBorder="1" applyAlignment="1">
      <alignment horizontal="center"/>
    </xf>
    <xf numFmtId="0" fontId="28" fillId="5" borderId="1" xfId="0" applyFont="1" applyFill="1" applyBorder="1" applyAlignment="1">
      <alignment horizontal="center" vertical="center"/>
    </xf>
    <xf numFmtId="0" fontId="30" fillId="0" borderId="1" xfId="0" applyFont="1" applyBorder="1" applyAlignment="1">
      <alignment horizontal="center" vertical="center" wrapText="1"/>
    </xf>
    <xf numFmtId="0" fontId="34" fillId="15" borderId="1"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2" fillId="3" borderId="1" xfId="0" applyFont="1" applyFill="1" applyBorder="1" applyAlignment="1">
      <alignment horizontal="left" vertical="center" wrapText="1"/>
    </xf>
    <xf numFmtId="0" fontId="2" fillId="3" borderId="1" xfId="0" applyFont="1" applyFill="1" applyBorder="1" applyAlignment="1">
      <alignment vertical="center" wrapText="1"/>
    </xf>
    <xf numFmtId="0" fontId="4" fillId="0" borderId="1" xfId="0" applyFont="1" applyBorder="1" applyAlignment="1">
      <alignment horizontal="justify" vertical="center" wrapText="1"/>
    </xf>
    <xf numFmtId="0" fontId="7" fillId="3" borderId="1" xfId="0" applyFont="1" applyFill="1" applyBorder="1" applyAlignment="1">
      <alignment horizontal="center" vertical="center" wrapText="1"/>
    </xf>
    <xf numFmtId="0" fontId="7" fillId="3" borderId="1" xfId="0" applyFont="1" applyFill="1" applyBorder="1" applyAlignment="1">
      <alignment horizontal="center" vertical="center"/>
    </xf>
    <xf numFmtId="0" fontId="4" fillId="0" borderId="22" xfId="0" applyFont="1" applyBorder="1" applyAlignment="1">
      <alignment horizontal="center" vertical="center" wrapText="1"/>
    </xf>
    <xf numFmtId="0" fontId="4" fillId="3" borderId="1" xfId="0" applyFont="1" applyFill="1" applyBorder="1" applyAlignment="1">
      <alignment horizontal="justify" vertical="center" wrapText="1"/>
    </xf>
    <xf numFmtId="0" fontId="2" fillId="3" borderId="8" xfId="0" applyFont="1" applyFill="1" applyBorder="1" applyAlignment="1">
      <alignment horizontal="left" vertical="center" wrapText="1"/>
    </xf>
    <xf numFmtId="0" fontId="4" fillId="3" borderId="8" xfId="0" applyFont="1" applyFill="1" applyBorder="1" applyAlignment="1">
      <alignment horizontal="left" vertical="center" wrapText="1"/>
    </xf>
    <xf numFmtId="0" fontId="25" fillId="3" borderId="5" xfId="0" applyFont="1" applyFill="1" applyBorder="1" applyAlignment="1">
      <alignment horizontal="center" vertical="center" wrapText="1"/>
    </xf>
    <xf numFmtId="0" fontId="30" fillId="0" borderId="1" xfId="0" applyFont="1" applyBorder="1" applyAlignment="1">
      <alignment horizontal="justify" vertical="center" wrapText="1"/>
    </xf>
    <xf numFmtId="0" fontId="4" fillId="0" borderId="1" xfId="0" applyFont="1" applyBorder="1" applyAlignment="1">
      <alignment horizontal="justify" vertical="center" wrapText="1"/>
    </xf>
    <xf numFmtId="0" fontId="1" fillId="5" borderId="1" xfId="0" applyFont="1" applyFill="1" applyBorder="1" applyAlignment="1">
      <alignment horizontal="center" vertical="center" wrapText="1"/>
    </xf>
    <xf numFmtId="0" fontId="30" fillId="3" borderId="1" xfId="0" applyFont="1" applyFill="1" applyBorder="1" applyAlignment="1">
      <alignment horizontal="left" vertical="center" wrapText="1"/>
    </xf>
    <xf numFmtId="0" fontId="30" fillId="3" borderId="1" xfId="0" applyFont="1" applyFill="1" applyBorder="1" applyAlignment="1">
      <alignment horizontal="justify" vertical="center" wrapText="1"/>
    </xf>
    <xf numFmtId="0" fontId="4" fillId="3" borderId="40" xfId="0" applyFont="1" applyFill="1" applyBorder="1" applyAlignment="1">
      <alignment vertical="center" wrapText="1"/>
    </xf>
    <xf numFmtId="0" fontId="30" fillId="0" borderId="1" xfId="0" applyFont="1" applyBorder="1" applyAlignment="1">
      <alignment vertical="center" wrapText="1"/>
    </xf>
    <xf numFmtId="0" fontId="30" fillId="0" borderId="0" xfId="0" applyFont="1" applyAlignment="1">
      <alignment vertical="center" wrapText="1"/>
    </xf>
    <xf numFmtId="0" fontId="32" fillId="3" borderId="1" xfId="0" applyFont="1" applyFill="1" applyBorder="1" applyAlignment="1">
      <alignment horizontal="left" vertical="center" wrapText="1"/>
    </xf>
    <xf numFmtId="0" fontId="30" fillId="3" borderId="1" xfId="0" applyFont="1" applyFill="1" applyBorder="1" applyAlignment="1">
      <alignment vertical="center" wrapText="1"/>
    </xf>
    <xf numFmtId="0" fontId="32" fillId="3" borderId="1" xfId="0" applyFont="1" applyFill="1" applyBorder="1" applyAlignment="1">
      <alignment vertical="center" wrapText="1"/>
    </xf>
    <xf numFmtId="0" fontId="33" fillId="3" borderId="1" xfId="0" applyFont="1" applyFill="1" applyBorder="1" applyAlignment="1">
      <alignment horizontal="left" vertical="center" wrapText="1"/>
    </xf>
    <xf numFmtId="0" fontId="33" fillId="3" borderId="1" xfId="0" applyFont="1" applyFill="1" applyBorder="1" applyAlignment="1">
      <alignment vertical="center" wrapText="1"/>
    </xf>
    <xf numFmtId="0" fontId="2" fillId="3" borderId="24" xfId="0" applyFont="1" applyFill="1" applyBorder="1" applyAlignment="1">
      <alignment horizontal="left" vertical="center" wrapText="1"/>
    </xf>
    <xf numFmtId="0" fontId="2" fillId="3" borderId="8" xfId="0" applyFont="1" applyFill="1" applyBorder="1" applyAlignment="1">
      <alignment vertical="center" wrapText="1"/>
    </xf>
    <xf numFmtId="0" fontId="30" fillId="3" borderId="1" xfId="0" applyFont="1" applyFill="1" applyBorder="1" applyAlignment="1">
      <alignment horizontal="center" vertical="center" wrapText="1"/>
    </xf>
    <xf numFmtId="0" fontId="4" fillId="0" borderId="1" xfId="0" applyFont="1" applyBorder="1"/>
    <xf numFmtId="0" fontId="25" fillId="0" borderId="1" xfId="0" applyFont="1" applyBorder="1" applyAlignment="1">
      <alignment horizontal="center" vertical="center"/>
    </xf>
    <xf numFmtId="0" fontId="4" fillId="0" borderId="41" xfId="0" applyFont="1" applyBorder="1" applyAlignment="1">
      <alignment horizontal="center" vertical="center" wrapText="1"/>
    </xf>
    <xf numFmtId="0" fontId="29" fillId="3" borderId="1" xfId="0" applyFont="1" applyFill="1" applyBorder="1" applyAlignment="1">
      <alignment horizontal="center" vertical="center" wrapText="1"/>
    </xf>
    <xf numFmtId="0" fontId="30" fillId="0" borderId="1" xfId="0" applyFont="1" applyBorder="1" applyAlignment="1">
      <alignment horizontal="left" vertical="center" wrapText="1"/>
    </xf>
    <xf numFmtId="0" fontId="32" fillId="0" borderId="1" xfId="0" applyFont="1" applyBorder="1" applyAlignment="1">
      <alignment vertical="center" wrapText="1"/>
    </xf>
    <xf numFmtId="0" fontId="32" fillId="0" borderId="1" xfId="0" applyFont="1" applyBorder="1" applyAlignment="1">
      <alignment horizontal="center" vertical="center" wrapText="1"/>
    </xf>
    <xf numFmtId="0" fontId="36" fillId="0" borderId="1" xfId="0" applyFont="1" applyBorder="1" applyAlignment="1">
      <alignment horizontal="center" vertical="center" wrapText="1"/>
    </xf>
    <xf numFmtId="0" fontId="30" fillId="4" borderId="1" xfId="0" applyFont="1" applyFill="1" applyBorder="1" applyAlignment="1">
      <alignment horizontal="center" vertical="center" wrapText="1"/>
    </xf>
    <xf numFmtId="0" fontId="30" fillId="0" borderId="1" xfId="0" applyFont="1" applyBorder="1" applyAlignment="1">
      <alignment horizontal="center"/>
    </xf>
    <xf numFmtId="0" fontId="30" fillId="0" borderId="1" xfId="0" applyFont="1" applyBorder="1"/>
    <xf numFmtId="0" fontId="33" fillId="0" borderId="1" xfId="0" applyFont="1" applyBorder="1" applyAlignment="1">
      <alignment vertical="center" wrapText="1"/>
    </xf>
    <xf numFmtId="0" fontId="33" fillId="0" borderId="1" xfId="0" applyFont="1" applyBorder="1" applyAlignment="1">
      <alignment horizontal="center" vertical="center" wrapText="1"/>
    </xf>
    <xf numFmtId="0" fontId="30" fillId="3" borderId="1" xfId="0" applyFont="1" applyFill="1" applyBorder="1" applyAlignment="1">
      <alignment horizontal="center" vertical="center"/>
    </xf>
    <xf numFmtId="0" fontId="13" fillId="2" borderId="36" xfId="0" applyFont="1" applyFill="1" applyBorder="1" applyAlignment="1">
      <alignment horizontal="center" vertical="center" wrapText="1"/>
    </xf>
    <xf numFmtId="0" fontId="4" fillId="5" borderId="1" xfId="0" applyFont="1" applyFill="1" applyBorder="1"/>
    <xf numFmtId="0" fontId="4" fillId="3" borderId="2" xfId="0" applyFont="1" applyFill="1" applyBorder="1" applyAlignment="1">
      <alignment vertical="center" wrapText="1"/>
    </xf>
    <xf numFmtId="0" fontId="25" fillId="3" borderId="1" xfId="0" applyFont="1" applyFill="1" applyBorder="1" applyAlignment="1">
      <alignment horizontal="center" vertical="center" wrapText="1"/>
    </xf>
    <xf numFmtId="0" fontId="30" fillId="0" borderId="1" xfId="0" applyFont="1" applyBorder="1" applyAlignment="1">
      <alignment horizontal="justify" vertical="center" wrapText="1"/>
    </xf>
    <xf numFmtId="0" fontId="2" fillId="3" borderId="1" xfId="0" applyFont="1" applyFill="1" applyBorder="1" applyAlignment="1">
      <alignment horizontal="justify" vertical="center" wrapText="1"/>
    </xf>
    <xf numFmtId="0" fontId="25" fillId="18" borderId="1" xfId="0" applyFont="1" applyFill="1" applyBorder="1" applyAlignment="1">
      <alignment horizontal="center" vertical="center" wrapText="1"/>
    </xf>
    <xf numFmtId="0" fontId="25" fillId="3" borderId="1" xfId="0" applyFont="1" applyFill="1" applyBorder="1" applyAlignment="1">
      <alignment horizontal="center" vertical="center" wrapText="1"/>
    </xf>
    <xf numFmtId="0" fontId="37" fillId="3" borderId="1" xfId="0" applyFont="1" applyFill="1" applyBorder="1" applyAlignment="1">
      <alignment horizontal="center" vertical="center" wrapText="1"/>
    </xf>
    <xf numFmtId="0" fontId="19" fillId="3" borderId="1" xfId="0" applyFont="1" applyFill="1" applyBorder="1" applyAlignment="1">
      <alignment horizontal="center" vertical="center" wrapText="1"/>
    </xf>
    <xf numFmtId="0" fontId="1" fillId="3" borderId="1" xfId="0" applyFont="1" applyFill="1" applyBorder="1" applyAlignment="1">
      <alignment horizontal="center" vertical="center" wrapText="1"/>
    </xf>
    <xf numFmtId="0" fontId="15" fillId="3" borderId="1" xfId="0" applyFont="1" applyFill="1" applyBorder="1" applyAlignment="1">
      <alignment horizontal="center" vertical="center" wrapText="1"/>
    </xf>
    <xf numFmtId="0" fontId="3" fillId="18" borderId="1" xfId="0" applyFont="1" applyFill="1" applyBorder="1" applyAlignment="1">
      <alignment horizontal="center" vertical="center" wrapText="1"/>
    </xf>
    <xf numFmtId="0" fontId="39" fillId="18" borderId="1" xfId="0" applyFont="1" applyFill="1" applyBorder="1" applyAlignment="1">
      <alignment horizontal="center" vertical="center" wrapText="1"/>
    </xf>
    <xf numFmtId="0" fontId="4" fillId="18" borderId="1" xfId="0" applyFont="1" applyFill="1" applyBorder="1" applyAlignment="1">
      <alignment horizontal="center" vertical="center" wrapText="1"/>
    </xf>
    <xf numFmtId="0" fontId="11" fillId="22" borderId="10" xfId="0" applyFont="1" applyFill="1" applyBorder="1" applyAlignment="1">
      <alignment horizontal="center" vertical="center"/>
    </xf>
    <xf numFmtId="0" fontId="5" fillId="22" borderId="10" xfId="0" applyFont="1" applyFill="1" applyBorder="1" applyAlignment="1">
      <alignment horizontal="center" vertical="center"/>
    </xf>
    <xf numFmtId="0" fontId="28" fillId="18" borderId="1" xfId="0" applyFont="1" applyFill="1" applyBorder="1" applyAlignment="1">
      <alignment horizontal="center" vertical="center" wrapText="1"/>
    </xf>
    <xf numFmtId="0" fontId="15" fillId="18" borderId="1" xfId="0" applyFont="1" applyFill="1" applyBorder="1" applyAlignment="1">
      <alignment horizontal="center" vertical="center" wrapText="1"/>
    </xf>
    <xf numFmtId="0" fontId="27" fillId="18" borderId="1" xfId="0" applyFont="1" applyFill="1" applyBorder="1" applyAlignment="1">
      <alignment horizontal="center" vertical="center" wrapText="1"/>
    </xf>
    <xf numFmtId="0" fontId="31" fillId="17" borderId="1" xfId="0" applyFont="1" applyFill="1" applyBorder="1" applyAlignment="1">
      <alignment horizontal="center" vertical="center" wrapText="1"/>
    </xf>
    <xf numFmtId="0" fontId="21" fillId="17" borderId="1" xfId="0" applyFont="1" applyFill="1" applyBorder="1" applyAlignment="1">
      <alignment horizontal="center" vertical="center" wrapText="1"/>
    </xf>
    <xf numFmtId="0" fontId="4" fillId="17" borderId="1" xfId="0" applyFont="1" applyFill="1" applyBorder="1" applyAlignment="1">
      <alignment horizontal="center" vertical="center" wrapText="1"/>
    </xf>
    <xf numFmtId="0" fontId="7" fillId="17" borderId="1" xfId="0" applyFont="1" applyFill="1" applyBorder="1" applyAlignment="1">
      <alignment horizontal="center" vertical="center" wrapText="1"/>
    </xf>
    <xf numFmtId="0" fontId="28" fillId="17" borderId="1" xfId="0" applyFont="1" applyFill="1" applyBorder="1" applyAlignment="1">
      <alignment horizontal="center" vertical="center" wrapText="1"/>
    </xf>
    <xf numFmtId="0" fontId="8" fillId="18" borderId="20" xfId="0" applyFont="1" applyFill="1" applyBorder="1" applyAlignment="1">
      <alignment horizontal="center" vertical="center" wrapText="1"/>
    </xf>
    <xf numFmtId="0" fontId="28" fillId="3" borderId="1" xfId="0" applyFont="1" applyFill="1" applyBorder="1" applyAlignment="1">
      <alignment horizontal="center" vertical="center"/>
    </xf>
    <xf numFmtId="0" fontId="1" fillId="18" borderId="1" xfId="0" applyFont="1" applyFill="1" applyBorder="1" applyAlignment="1">
      <alignment horizontal="center"/>
    </xf>
    <xf numFmtId="0" fontId="1" fillId="3" borderId="1" xfId="0" applyFont="1" applyFill="1" applyBorder="1" applyAlignment="1">
      <alignment horizontal="center" vertical="center"/>
    </xf>
    <xf numFmtId="0" fontId="1" fillId="18" borderId="16" xfId="0" applyFont="1" applyFill="1" applyBorder="1" applyAlignment="1">
      <alignment horizontal="center" vertical="center"/>
    </xf>
    <xf numFmtId="0" fontId="27" fillId="18" borderId="0" xfId="0" applyFont="1" applyFill="1" applyBorder="1" applyAlignment="1">
      <alignment horizontal="center" vertical="center" wrapText="1"/>
    </xf>
    <xf numFmtId="0" fontId="27" fillId="18" borderId="0" xfId="0" applyFont="1" applyFill="1" applyBorder="1" applyAlignment="1">
      <alignment horizontal="center" vertical="center"/>
    </xf>
    <xf numFmtId="0" fontId="27" fillId="18" borderId="24" xfId="0" applyFont="1" applyFill="1" applyBorder="1" applyAlignment="1">
      <alignment horizontal="center" vertical="center" wrapText="1"/>
    </xf>
    <xf numFmtId="0" fontId="27" fillId="18" borderId="4" xfId="0" applyFont="1" applyFill="1" applyBorder="1" applyAlignment="1">
      <alignment horizontal="center" vertical="center" wrapText="1"/>
    </xf>
    <xf numFmtId="0" fontId="15" fillId="17" borderId="1" xfId="0" applyFont="1" applyFill="1" applyBorder="1" applyAlignment="1">
      <alignment horizontal="center" vertical="center" textRotation="90" wrapText="1"/>
    </xf>
    <xf numFmtId="0" fontId="15" fillId="17" borderId="6" xfId="0" applyFont="1" applyFill="1" applyBorder="1" applyAlignment="1">
      <alignment horizontal="center" vertical="center" textRotation="90" wrapText="1"/>
    </xf>
    <xf numFmtId="0" fontId="15" fillId="17" borderId="5" xfId="0" applyFont="1" applyFill="1" applyBorder="1" applyAlignment="1">
      <alignment horizontal="center" vertical="center" textRotation="90" wrapText="1"/>
    </xf>
    <xf numFmtId="0" fontId="28" fillId="26" borderId="4" xfId="0" applyFont="1" applyFill="1" applyBorder="1" applyAlignment="1">
      <alignment horizontal="center" vertical="center" textRotation="90" wrapText="1"/>
    </xf>
    <xf numFmtId="17" fontId="30" fillId="0" borderId="1" xfId="0" applyNumberFormat="1" applyFont="1" applyBorder="1" applyAlignment="1">
      <alignment horizontal="center" vertical="center" wrapText="1"/>
    </xf>
    <xf numFmtId="0" fontId="26" fillId="20" borderId="4" xfId="0" applyFont="1" applyFill="1" applyBorder="1" applyAlignment="1">
      <alignment vertical="center" textRotation="90"/>
    </xf>
    <xf numFmtId="0" fontId="21" fillId="0" borderId="38"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16" xfId="0" applyFont="1" applyBorder="1" applyAlignment="1">
      <alignment horizontal="center" vertical="center" wrapText="1"/>
    </xf>
    <xf numFmtId="0" fontId="21" fillId="0" borderId="0" xfId="0" applyFont="1" applyBorder="1" applyAlignment="1">
      <alignment horizontal="center" vertical="center" wrapText="1"/>
    </xf>
    <xf numFmtId="0" fontId="15" fillId="25" borderId="2" xfId="0" applyFont="1" applyFill="1" applyBorder="1" applyAlignment="1">
      <alignment horizontal="center" vertical="center" wrapText="1"/>
    </xf>
    <xf numFmtId="0" fontId="15" fillId="25" borderId="27" xfId="0" applyFont="1" applyFill="1" applyBorder="1" applyAlignment="1">
      <alignment horizontal="center" vertical="center" wrapText="1"/>
    </xf>
    <xf numFmtId="0" fontId="35" fillId="5" borderId="2" xfId="0" applyFont="1" applyFill="1" applyBorder="1" applyAlignment="1">
      <alignment horizontal="center" vertical="center" wrapText="1"/>
    </xf>
    <xf numFmtId="0" fontId="35" fillId="5" borderId="27" xfId="0" applyFont="1" applyFill="1" applyBorder="1" applyAlignment="1">
      <alignment horizontal="center" vertical="center" wrapText="1"/>
    </xf>
    <xf numFmtId="0" fontId="26" fillId="23" borderId="27" xfId="0" applyFont="1" applyFill="1" applyBorder="1" applyAlignment="1">
      <alignment horizontal="center" vertical="center" wrapText="1"/>
    </xf>
    <xf numFmtId="0" fontId="28" fillId="18" borderId="1" xfId="0" applyFont="1" applyFill="1" applyBorder="1" applyAlignment="1">
      <alignment horizontal="center" vertical="center" wrapText="1"/>
    </xf>
    <xf numFmtId="0" fontId="1" fillId="18" borderId="1" xfId="0" applyFont="1" applyFill="1" applyBorder="1" applyAlignment="1">
      <alignment horizontal="center" vertical="center" wrapText="1"/>
    </xf>
    <xf numFmtId="0" fontId="7" fillId="0" borderId="5" xfId="0" applyFont="1" applyBorder="1" applyAlignment="1">
      <alignment horizontal="center" vertical="center" textRotation="90" wrapText="1"/>
    </xf>
    <xf numFmtId="0" fontId="7" fillId="0" borderId="4" xfId="0" applyFont="1" applyBorder="1" applyAlignment="1">
      <alignment horizontal="center" vertical="center" textRotation="90" wrapText="1"/>
    </xf>
    <xf numFmtId="0" fontId="7" fillId="0" borderId="3" xfId="0" applyFont="1" applyBorder="1" applyAlignment="1">
      <alignment horizontal="center" vertical="center" textRotation="90" wrapText="1"/>
    </xf>
    <xf numFmtId="0" fontId="28" fillId="26" borderId="5" xfId="0" applyFont="1" applyFill="1" applyBorder="1" applyAlignment="1">
      <alignment horizontal="center" vertical="center" textRotation="90" wrapText="1"/>
    </xf>
    <xf numFmtId="0" fontId="28" fillId="26" borderId="4" xfId="0" applyFont="1" applyFill="1" applyBorder="1" applyAlignment="1">
      <alignment horizontal="center" vertical="center" textRotation="90" wrapText="1"/>
    </xf>
    <xf numFmtId="0" fontId="28" fillId="26" borderId="3" xfId="0" applyFont="1" applyFill="1" applyBorder="1" applyAlignment="1">
      <alignment horizontal="center" vertical="center" textRotation="90" wrapText="1"/>
    </xf>
    <xf numFmtId="0" fontId="26" fillId="16" borderId="30" xfId="0" applyFont="1" applyFill="1" applyBorder="1" applyAlignment="1">
      <alignment horizontal="center" vertical="center" wrapText="1"/>
    </xf>
    <xf numFmtId="0" fontId="26" fillId="16" borderId="31" xfId="0" applyFont="1" applyFill="1" applyBorder="1" applyAlignment="1">
      <alignment horizontal="center" vertical="center" wrapText="1"/>
    </xf>
    <xf numFmtId="0" fontId="26" fillId="16" borderId="32" xfId="0" applyFont="1" applyFill="1" applyBorder="1" applyAlignment="1">
      <alignment horizontal="center" vertical="center" wrapText="1"/>
    </xf>
    <xf numFmtId="0" fontId="15" fillId="24" borderId="33" xfId="0" applyFont="1" applyFill="1" applyBorder="1" applyAlignment="1">
      <alignment horizontal="center" vertical="center"/>
    </xf>
    <xf numFmtId="0" fontId="15" fillId="24" borderId="34" xfId="0" applyFont="1" applyFill="1" applyBorder="1" applyAlignment="1">
      <alignment horizontal="center" vertical="center"/>
    </xf>
    <xf numFmtId="0" fontId="15" fillId="24" borderId="35" xfId="0" applyFont="1" applyFill="1" applyBorder="1" applyAlignment="1">
      <alignment horizontal="center" vertical="center"/>
    </xf>
    <xf numFmtId="0" fontId="27" fillId="24" borderId="20" xfId="0" applyFont="1" applyFill="1" applyBorder="1" applyAlignment="1">
      <alignment horizontal="center" vertical="center"/>
    </xf>
    <xf numFmtId="0" fontId="27" fillId="24" borderId="21" xfId="0" applyFont="1" applyFill="1" applyBorder="1" applyAlignment="1">
      <alignment horizontal="center" vertical="center"/>
    </xf>
    <xf numFmtId="0" fontId="27" fillId="24" borderId="29" xfId="0" applyFont="1" applyFill="1" applyBorder="1" applyAlignment="1">
      <alignment horizontal="center" vertical="center"/>
    </xf>
    <xf numFmtId="0" fontId="35" fillId="24" borderId="20" xfId="0" applyFont="1" applyFill="1" applyBorder="1" applyAlignment="1">
      <alignment horizontal="center" vertical="center"/>
    </xf>
    <xf numFmtId="0" fontId="35" fillId="24" borderId="21" xfId="0" applyFont="1" applyFill="1" applyBorder="1" applyAlignment="1">
      <alignment horizontal="center" vertical="center"/>
    </xf>
    <xf numFmtId="0" fontId="35" fillId="24" borderId="29" xfId="0" applyFont="1" applyFill="1" applyBorder="1" applyAlignment="1">
      <alignment horizontal="center" vertical="center"/>
    </xf>
    <xf numFmtId="0" fontId="25" fillId="25" borderId="6" xfId="0" applyFont="1" applyFill="1" applyBorder="1" applyAlignment="1">
      <alignment horizontal="center" vertical="center" wrapText="1"/>
    </xf>
    <xf numFmtId="0" fontId="25" fillId="25" borderId="24" xfId="0" applyFont="1" applyFill="1" applyBorder="1" applyAlignment="1">
      <alignment horizontal="center" vertical="center" wrapText="1"/>
    </xf>
    <xf numFmtId="0" fontId="25" fillId="25" borderId="7" xfId="0" applyFont="1" applyFill="1" applyBorder="1" applyAlignment="1">
      <alignment horizontal="center" vertical="center" wrapText="1"/>
    </xf>
    <xf numFmtId="0" fontId="4" fillId="0" borderId="5" xfId="0" applyFont="1" applyBorder="1" applyAlignment="1">
      <alignment horizontal="left" vertical="center" wrapText="1"/>
    </xf>
    <xf numFmtId="0" fontId="4" fillId="0" borderId="4" xfId="0" applyFont="1" applyBorder="1" applyAlignment="1">
      <alignment horizontal="left" vertical="center" wrapText="1"/>
    </xf>
    <xf numFmtId="0" fontId="4" fillId="0" borderId="3" xfId="0" applyFont="1" applyBorder="1" applyAlignment="1">
      <alignment horizontal="left" vertical="center" wrapText="1"/>
    </xf>
    <xf numFmtId="0" fontId="25" fillId="25" borderId="1" xfId="0" applyFont="1" applyFill="1" applyBorder="1" applyAlignment="1">
      <alignment horizontal="center" vertical="center" wrapText="1"/>
    </xf>
    <xf numFmtId="0" fontId="25" fillId="25" borderId="5" xfId="0" applyFont="1" applyFill="1" applyBorder="1" applyAlignment="1">
      <alignment horizontal="center" vertical="center" wrapText="1"/>
    </xf>
    <xf numFmtId="0" fontId="25" fillId="25" borderId="4" xfId="0" applyFont="1" applyFill="1" applyBorder="1" applyAlignment="1">
      <alignment horizontal="center" vertical="center" wrapText="1"/>
    </xf>
    <xf numFmtId="0" fontId="25" fillId="25" borderId="3" xfId="0" applyFont="1" applyFill="1" applyBorder="1" applyAlignment="1">
      <alignment horizontal="center" vertical="center" wrapText="1"/>
    </xf>
    <xf numFmtId="0" fontId="15" fillId="17" borderId="28" xfId="0" applyFont="1" applyFill="1" applyBorder="1" applyAlignment="1">
      <alignment horizontal="center" vertical="center" wrapText="1"/>
    </xf>
    <xf numFmtId="0" fontId="15" fillId="17" borderId="27" xfId="0" applyFont="1" applyFill="1" applyBorder="1" applyAlignment="1">
      <alignment horizontal="center" vertical="center" wrapText="1"/>
    </xf>
    <xf numFmtId="0" fontId="15" fillId="17" borderId="8" xfId="0" applyFont="1" applyFill="1" applyBorder="1" applyAlignment="1">
      <alignment horizontal="center" vertical="center" wrapText="1"/>
    </xf>
    <xf numFmtId="0" fontId="15" fillId="17" borderId="2" xfId="0" applyFont="1" applyFill="1" applyBorder="1" applyAlignment="1">
      <alignment horizontal="center" vertical="center" wrapText="1"/>
    </xf>
    <xf numFmtId="0" fontId="40" fillId="25" borderId="5" xfId="0" applyFont="1" applyFill="1" applyBorder="1" applyAlignment="1">
      <alignment horizontal="center" vertical="center" wrapText="1"/>
    </xf>
    <xf numFmtId="0" fontId="40" fillId="25" borderId="3" xfId="0" applyFont="1" applyFill="1" applyBorder="1" applyAlignment="1">
      <alignment horizontal="center" vertical="center" wrapText="1"/>
    </xf>
    <xf numFmtId="0" fontId="35" fillId="25" borderId="38" xfId="0" applyFont="1" applyFill="1" applyBorder="1" applyAlignment="1">
      <alignment horizontal="center" vertical="center" wrapText="1"/>
    </xf>
    <xf numFmtId="0" fontId="35" fillId="25" borderId="39" xfId="0" applyFont="1" applyFill="1" applyBorder="1" applyAlignment="1">
      <alignment horizontal="center" vertical="center" wrapText="1"/>
    </xf>
    <xf numFmtId="0" fontId="26" fillId="20" borderId="5" xfId="0" applyFont="1" applyFill="1" applyBorder="1" applyAlignment="1">
      <alignment horizontal="center" vertical="center" textRotation="90"/>
    </xf>
    <xf numFmtId="0" fontId="26" fillId="20" borderId="4" xfId="0" applyFont="1" applyFill="1" applyBorder="1" applyAlignment="1">
      <alignment horizontal="center" vertical="center" textRotation="90"/>
    </xf>
    <xf numFmtId="0" fontId="27" fillId="3" borderId="5" xfId="0" applyFont="1" applyFill="1" applyBorder="1" applyAlignment="1">
      <alignment horizontal="center" vertical="center" textRotation="90" wrapText="1" shrinkToFit="1"/>
    </xf>
    <xf numFmtId="0" fontId="27" fillId="3" borderId="4" xfId="0" applyFont="1" applyFill="1" applyBorder="1" applyAlignment="1">
      <alignment horizontal="center" vertical="center" textRotation="90" wrapText="1" shrinkToFit="1"/>
    </xf>
    <xf numFmtId="0" fontId="27" fillId="3" borderId="42" xfId="0" applyFont="1" applyFill="1" applyBorder="1" applyAlignment="1">
      <alignment horizontal="center" vertical="center" textRotation="90" wrapText="1" shrinkToFit="1"/>
    </xf>
    <xf numFmtId="0" fontId="26" fillId="20" borderId="14" xfId="0" applyFont="1" applyFill="1" applyBorder="1" applyAlignment="1">
      <alignment horizontal="center" vertical="center" textRotation="90"/>
    </xf>
    <xf numFmtId="0" fontId="26" fillId="20" borderId="0" xfId="0" applyFont="1" applyFill="1" applyBorder="1" applyAlignment="1">
      <alignment horizontal="center" vertical="center" textRotation="90"/>
    </xf>
    <xf numFmtId="0" fontId="10" fillId="20" borderId="0" xfId="0" applyFont="1" applyFill="1" applyBorder="1" applyAlignment="1">
      <alignment horizontal="center" vertical="center" textRotation="90" wrapText="1"/>
    </xf>
    <xf numFmtId="0" fontId="10" fillId="20" borderId="0" xfId="0" applyFont="1" applyFill="1" applyBorder="1" applyAlignment="1">
      <alignment horizontal="center" vertical="center" textRotation="90"/>
    </xf>
    <xf numFmtId="0" fontId="26" fillId="20" borderId="24" xfId="0" applyFont="1" applyFill="1" applyBorder="1" applyAlignment="1">
      <alignment horizontal="center" vertical="center" textRotation="90"/>
    </xf>
    <xf numFmtId="0" fontId="26" fillId="20" borderId="3" xfId="0" applyFont="1" applyFill="1" applyBorder="1" applyAlignment="1">
      <alignment horizontal="center" vertical="center" textRotation="90"/>
    </xf>
    <xf numFmtId="0" fontId="26" fillId="20" borderId="5" xfId="0" applyFont="1" applyFill="1" applyBorder="1" applyAlignment="1">
      <alignment horizontal="center" vertical="center" textRotation="90" wrapText="1"/>
    </xf>
    <xf numFmtId="0" fontId="26" fillId="20" borderId="4" xfId="0" applyFont="1" applyFill="1" applyBorder="1" applyAlignment="1">
      <alignment horizontal="center" vertical="center" textRotation="90" wrapText="1"/>
    </xf>
    <xf numFmtId="0" fontId="26" fillId="20" borderId="3" xfId="0" applyFont="1" applyFill="1" applyBorder="1" applyAlignment="1">
      <alignment horizontal="center" vertical="center" textRotation="90" wrapText="1"/>
    </xf>
    <xf numFmtId="0" fontId="25" fillId="25" borderId="37" xfId="0" applyFont="1" applyFill="1" applyBorder="1" applyAlignment="1">
      <alignment horizontal="center" vertical="center" wrapText="1"/>
    </xf>
    <xf numFmtId="0" fontId="25" fillId="3" borderId="1" xfId="0" applyFont="1" applyFill="1" applyBorder="1" applyAlignment="1">
      <alignment horizontal="center" vertical="center" wrapText="1"/>
    </xf>
    <xf numFmtId="0" fontId="25" fillId="3" borderId="4" xfId="0" applyFont="1" applyFill="1" applyBorder="1" applyAlignment="1">
      <alignment horizontal="center" vertical="center" wrapText="1"/>
    </xf>
    <xf numFmtId="0" fontId="25" fillId="3" borderId="3" xfId="0" applyFont="1" applyFill="1" applyBorder="1" applyAlignment="1">
      <alignment horizontal="center" vertical="center" wrapText="1"/>
    </xf>
    <xf numFmtId="0" fontId="25" fillId="0" borderId="0" xfId="0" applyFont="1" applyAlignment="1">
      <alignment horizontal="center" vertical="center" wrapText="1"/>
    </xf>
    <xf numFmtId="0" fontId="4" fillId="0" borderId="0" xfId="0" applyFont="1" applyAlignment="1">
      <alignment horizontal="center" vertical="center" wrapText="1"/>
    </xf>
    <xf numFmtId="0" fontId="25" fillId="3" borderId="5" xfId="0" applyFont="1" applyFill="1" applyBorder="1" applyAlignment="1">
      <alignment horizontal="center" vertical="center" wrapText="1"/>
    </xf>
    <xf numFmtId="0" fontId="21" fillId="23" borderId="1" xfId="0" applyFont="1" applyFill="1" applyBorder="1" applyAlignment="1">
      <alignment horizontal="center" vertical="center"/>
    </xf>
    <xf numFmtId="0" fontId="15" fillId="3" borderId="1" xfId="0" applyFont="1" applyFill="1" applyBorder="1" applyAlignment="1">
      <alignment horizontal="center"/>
    </xf>
    <xf numFmtId="0" fontId="28" fillId="3" borderId="1" xfId="0" applyFont="1" applyFill="1" applyBorder="1" applyAlignment="1">
      <alignment horizontal="center" vertical="center" wrapText="1"/>
    </xf>
    <xf numFmtId="0" fontId="28" fillId="5" borderId="1" xfId="0" applyFont="1" applyFill="1" applyBorder="1" applyAlignment="1">
      <alignment horizontal="center" vertical="center"/>
    </xf>
    <xf numFmtId="0" fontId="7" fillId="0" borderId="0" xfId="0" applyFont="1" applyAlignment="1">
      <alignment horizontal="center" vertical="center" wrapText="1"/>
    </xf>
    <xf numFmtId="0" fontId="7" fillId="0" borderId="13" xfId="0" applyFont="1" applyBorder="1" applyAlignment="1">
      <alignment horizontal="center" vertical="center" wrapText="1"/>
    </xf>
    <xf numFmtId="0" fontId="3" fillId="0" borderId="1" xfId="0" applyFont="1" applyBorder="1" applyAlignment="1">
      <alignment horizontal="justify" vertical="center" wrapText="1"/>
    </xf>
    <xf numFmtId="0" fontId="2" fillId="3" borderId="5" xfId="0" applyFont="1" applyFill="1" applyBorder="1" applyAlignment="1">
      <alignment horizontal="left" vertical="center" wrapText="1"/>
    </xf>
    <xf numFmtId="0" fontId="2" fillId="3" borderId="4" xfId="0" applyFont="1" applyFill="1" applyBorder="1" applyAlignment="1">
      <alignment horizontal="left" vertical="center" wrapText="1"/>
    </xf>
    <xf numFmtId="0" fontId="2" fillId="3" borderId="3" xfId="0" applyFont="1" applyFill="1" applyBorder="1" applyAlignment="1">
      <alignment horizontal="left" vertical="center" wrapText="1"/>
    </xf>
    <xf numFmtId="0" fontId="1" fillId="3" borderId="1" xfId="0" applyFont="1" applyFill="1" applyBorder="1" applyAlignment="1">
      <alignment horizontal="center" vertical="center"/>
    </xf>
    <xf numFmtId="0" fontId="4" fillId="0" borderId="9" xfId="0" applyFont="1" applyBorder="1" applyAlignment="1">
      <alignment horizontal="left" vertical="center" wrapText="1"/>
    </xf>
    <xf numFmtId="0" fontId="4" fillId="0" borderId="0" xfId="0" applyFont="1" applyAlignment="1">
      <alignment horizontal="left" vertical="center" wrapText="1"/>
    </xf>
    <xf numFmtId="0" fontId="4" fillId="0" borderId="23" xfId="0" applyFont="1" applyBorder="1" applyAlignment="1">
      <alignment horizontal="left" vertical="center" wrapText="1"/>
    </xf>
    <xf numFmtId="0" fontId="26" fillId="16" borderId="10" xfId="0" applyFont="1" applyFill="1" applyBorder="1" applyAlignment="1">
      <alignment horizontal="center" vertical="center"/>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3" xfId="0" applyFont="1" applyBorder="1" applyAlignment="1">
      <alignment horizontal="left" vertical="center" wrapText="1"/>
    </xf>
    <xf numFmtId="0" fontId="1" fillId="3" borderId="5" xfId="0" applyFont="1" applyFill="1" applyBorder="1" applyAlignment="1">
      <alignment horizontal="center" vertical="center"/>
    </xf>
    <xf numFmtId="0" fontId="1" fillId="3" borderId="4" xfId="0" applyFont="1" applyFill="1" applyBorder="1" applyAlignment="1">
      <alignment horizontal="center" vertical="center"/>
    </xf>
    <xf numFmtId="0" fontId="1" fillId="3" borderId="3" xfId="0" applyFont="1" applyFill="1" applyBorder="1" applyAlignment="1">
      <alignment horizontal="center" vertical="center"/>
    </xf>
    <xf numFmtId="0" fontId="4" fillId="3" borderId="5" xfId="0" applyFont="1" applyFill="1" applyBorder="1" applyAlignment="1">
      <alignment horizontal="left" vertical="center" wrapText="1"/>
    </xf>
    <xf numFmtId="0" fontId="4" fillId="3" borderId="4" xfId="0" applyFont="1" applyFill="1" applyBorder="1" applyAlignment="1">
      <alignment horizontal="left" vertical="center" wrapText="1"/>
    </xf>
    <xf numFmtId="0" fontId="4" fillId="3" borderId="3" xfId="0" applyFont="1" applyFill="1" applyBorder="1" applyAlignment="1">
      <alignment horizontal="left" vertical="center" wrapText="1"/>
    </xf>
    <xf numFmtId="0" fontId="10" fillId="16" borderId="1" xfId="0" applyFont="1" applyFill="1" applyBorder="1" applyAlignment="1">
      <alignment horizontal="center"/>
    </xf>
    <xf numFmtId="0" fontId="11" fillId="23" borderId="1" xfId="0" applyFont="1" applyFill="1" applyBorder="1" applyAlignment="1">
      <alignment horizontal="center" vertical="center"/>
    </xf>
    <xf numFmtId="0" fontId="4" fillId="0" borderId="0" xfId="0" applyFont="1" applyAlignment="1">
      <alignment horizontal="center"/>
    </xf>
    <xf numFmtId="0" fontId="4" fillId="0" borderId="9" xfId="0" applyFont="1" applyBorder="1" applyAlignment="1">
      <alignment horizontal="center"/>
    </xf>
    <xf numFmtId="0" fontId="26" fillId="16" borderId="17" xfId="0" applyFont="1" applyFill="1" applyBorder="1" applyAlignment="1">
      <alignment horizontal="center" vertical="center"/>
    </xf>
    <xf numFmtId="0" fontId="26" fillId="16" borderId="0" xfId="0" applyFont="1" applyFill="1" applyBorder="1" applyAlignment="1">
      <alignment horizontal="center" vertical="center"/>
    </xf>
    <xf numFmtId="0" fontId="26" fillId="16" borderId="18" xfId="0" applyFont="1" applyFill="1" applyBorder="1" applyAlignment="1">
      <alignment horizontal="center" vertical="center"/>
    </xf>
    <xf numFmtId="0" fontId="4" fillId="0" borderId="0" xfId="0" applyFont="1" applyBorder="1" applyAlignment="1">
      <alignment horizontal="center"/>
    </xf>
    <xf numFmtId="0" fontId="4" fillId="0" borderId="15" xfId="0" applyFont="1" applyBorder="1" applyAlignment="1">
      <alignment horizontal="center"/>
    </xf>
    <xf numFmtId="0" fontId="7" fillId="0" borderId="25"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26" xfId="0" applyFont="1" applyBorder="1" applyAlignment="1">
      <alignment horizontal="center" vertical="center" wrapText="1"/>
    </xf>
    <xf numFmtId="0" fontId="7" fillId="0" borderId="17" xfId="0" applyFont="1" applyBorder="1" applyAlignment="1">
      <alignment horizontal="center" vertical="center" wrapText="1"/>
    </xf>
    <xf numFmtId="0" fontId="7" fillId="0" borderId="0" xfId="0" applyFont="1" applyBorder="1" applyAlignment="1">
      <alignment horizontal="center" vertical="center" wrapText="1"/>
    </xf>
    <xf numFmtId="0" fontId="7" fillId="0" borderId="18" xfId="0" applyFont="1" applyBorder="1" applyAlignment="1">
      <alignment horizontal="center" vertical="center" wrapText="1"/>
    </xf>
    <xf numFmtId="0" fontId="25" fillId="3" borderId="19" xfId="0" applyFont="1" applyFill="1" applyBorder="1" applyAlignment="1">
      <alignment horizontal="center" vertical="center"/>
    </xf>
    <xf numFmtId="0" fontId="25" fillId="3" borderId="13" xfId="0" applyFont="1" applyFill="1" applyBorder="1" applyAlignment="1">
      <alignment horizontal="center" vertical="center"/>
    </xf>
    <xf numFmtId="0" fontId="29" fillId="17" borderId="20" xfId="0" applyFont="1" applyFill="1" applyBorder="1" applyAlignment="1">
      <alignment horizontal="center" vertical="center" wrapText="1"/>
    </xf>
    <xf numFmtId="0" fontId="29" fillId="17" borderId="21" xfId="0" applyFont="1" applyFill="1" applyBorder="1" applyAlignment="1">
      <alignment horizontal="center" vertical="center" wrapText="1"/>
    </xf>
    <xf numFmtId="0" fontId="38" fillId="17" borderId="20" xfId="0" applyFont="1" applyFill="1" applyBorder="1" applyAlignment="1">
      <alignment horizontal="center" vertical="center" wrapText="1"/>
    </xf>
    <xf numFmtId="0" fontId="38" fillId="17" borderId="21" xfId="0" applyFont="1" applyFill="1" applyBorder="1" applyAlignment="1">
      <alignment horizontal="center" vertical="center" wrapText="1"/>
    </xf>
    <xf numFmtId="0" fontId="29" fillId="17" borderId="1" xfId="0" applyFont="1" applyFill="1" applyBorder="1" applyAlignment="1">
      <alignment horizontal="center" vertical="center" wrapText="1"/>
    </xf>
    <xf numFmtId="0" fontId="29" fillId="17" borderId="5" xfId="0" applyFont="1" applyFill="1" applyBorder="1" applyAlignment="1">
      <alignment horizontal="center" vertical="center" wrapText="1"/>
    </xf>
    <xf numFmtId="0" fontId="20" fillId="16" borderId="0" xfId="0" applyFont="1" applyFill="1" applyAlignment="1">
      <alignment horizontal="center" vertical="center"/>
    </xf>
    <xf numFmtId="0" fontId="30" fillId="0" borderId="1" xfId="0" applyFont="1" applyBorder="1" applyAlignment="1">
      <alignment horizontal="justify" vertical="center" wrapText="1"/>
    </xf>
    <xf numFmtId="0" fontId="22" fillId="16" borderId="0" xfId="0" applyFont="1" applyFill="1" applyAlignment="1">
      <alignment horizontal="center" vertical="center"/>
    </xf>
    <xf numFmtId="0" fontId="0" fillId="0" borderId="23" xfId="0" applyBorder="1" applyAlignment="1">
      <alignment horizontal="center"/>
    </xf>
    <xf numFmtId="0" fontId="30" fillId="4" borderId="1" xfId="0" applyFont="1" applyFill="1" applyBorder="1" applyAlignment="1">
      <alignment horizontal="center" vertical="center" wrapText="1"/>
    </xf>
    <xf numFmtId="0" fontId="31" fillId="19" borderId="1" xfId="0" applyFont="1" applyFill="1" applyBorder="1" applyAlignment="1">
      <alignment horizontal="center" vertical="center" wrapText="1"/>
    </xf>
    <xf numFmtId="0" fontId="29" fillId="21" borderId="1" xfId="0" applyFont="1" applyFill="1" applyBorder="1" applyAlignment="1">
      <alignment horizontal="center" vertical="center" wrapText="1"/>
    </xf>
    <xf numFmtId="0" fontId="29" fillId="2" borderId="1" xfId="0" applyFont="1" applyFill="1" applyBorder="1" applyAlignment="1">
      <alignment horizontal="center" vertical="center"/>
    </xf>
    <xf numFmtId="0" fontId="23" fillId="3" borderId="1" xfId="0" applyFont="1" applyFill="1" applyBorder="1" applyAlignment="1">
      <alignment horizontal="center" vertical="center"/>
    </xf>
    <xf numFmtId="0" fontId="17" fillId="5" borderId="1" xfId="0" applyFont="1" applyFill="1" applyBorder="1" applyAlignment="1">
      <alignment horizontal="center" vertical="center"/>
    </xf>
    <xf numFmtId="0" fontId="4" fillId="0" borderId="1" xfId="0" applyFont="1" applyBorder="1" applyAlignment="1">
      <alignment horizontal="justify" vertical="center" wrapText="1"/>
    </xf>
    <xf numFmtId="0" fontId="23" fillId="0" borderId="1" xfId="0" applyFont="1" applyBorder="1" applyAlignment="1">
      <alignment horizontal="center" vertical="center"/>
    </xf>
    <xf numFmtId="0" fontId="23" fillId="18" borderId="1" xfId="0" applyFont="1" applyFill="1" applyBorder="1" applyAlignment="1">
      <alignment horizontal="center" vertical="center" wrapText="1"/>
    </xf>
    <xf numFmtId="0" fontId="22" fillId="16" borderId="1" xfId="0" applyFont="1" applyFill="1" applyBorder="1" applyAlignment="1">
      <alignment horizontal="center"/>
    </xf>
    <xf numFmtId="0" fontId="31" fillId="17" borderId="1" xfId="0" applyFont="1" applyFill="1" applyBorder="1" applyAlignment="1">
      <alignment horizontal="center" vertical="center" wrapText="1"/>
    </xf>
    <xf numFmtId="0" fontId="24" fillId="17" borderId="1" xfId="0" applyFont="1" applyFill="1" applyBorder="1" applyAlignment="1">
      <alignment horizontal="center" vertical="center" wrapText="1"/>
    </xf>
    <xf numFmtId="0" fontId="25" fillId="18" borderId="1" xfId="0" applyFont="1" applyFill="1" applyBorder="1" applyAlignment="1">
      <alignment horizontal="center" vertical="center" wrapText="1"/>
    </xf>
    <xf numFmtId="0" fontId="3" fillId="6" borderId="1" xfId="0" applyFont="1" applyFill="1" applyBorder="1" applyAlignment="1">
      <alignment horizontal="center" vertical="center"/>
    </xf>
    <xf numFmtId="0" fontId="3" fillId="12" borderId="1" xfId="0" applyFont="1" applyFill="1" applyBorder="1" applyAlignment="1">
      <alignment horizontal="center" vertical="center"/>
    </xf>
    <xf numFmtId="0" fontId="3" fillId="2" borderId="1" xfId="0" applyFont="1" applyFill="1" applyBorder="1" applyAlignment="1">
      <alignment horizontal="center" vertical="center"/>
    </xf>
    <xf numFmtId="0" fontId="3" fillId="10" borderId="1" xfId="0" applyFont="1" applyFill="1" applyBorder="1" applyAlignment="1">
      <alignment horizontal="center" vertical="center"/>
    </xf>
    <xf numFmtId="0" fontId="3" fillId="0" borderId="0" xfId="0" applyFont="1" applyAlignment="1">
      <alignment horizontal="center" vertical="center"/>
    </xf>
    <xf numFmtId="0" fontId="3" fillId="11" borderId="1" xfId="0" applyFont="1" applyFill="1" applyBorder="1" applyAlignment="1">
      <alignment horizontal="center" vertical="center"/>
    </xf>
  </cellXfs>
  <cellStyles count="1">
    <cellStyle name="Normal" xfId="0" builtinId="0"/>
  </cellStyles>
  <dxfs count="0"/>
  <tableStyles count="0" defaultTableStyle="TableStyleMedium2" defaultPivotStyle="PivotStyleLight16"/>
  <colors>
    <mruColors>
      <color rgb="FF99CC00"/>
      <color rgb="FFFF3399"/>
      <color rgb="FF00B082"/>
      <color rgb="FF003366"/>
      <color rgb="FF6600FF"/>
      <color rgb="FF000099"/>
      <color rgb="FF006666"/>
      <color rgb="FFFF6600"/>
      <color rgb="FF009999"/>
      <color rgb="FF00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externalLink" Target="externalLinks/externalLink10.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431311</xdr:colOff>
      <xdr:row>0</xdr:row>
      <xdr:rowOff>181874</xdr:rowOff>
    </xdr:from>
    <xdr:to>
      <xdr:col>3</xdr:col>
      <xdr:colOff>707846</xdr:colOff>
      <xdr:row>9</xdr:row>
      <xdr:rowOff>185512</xdr:rowOff>
    </xdr:to>
    <xdr:pic>
      <xdr:nvPicPr>
        <xdr:cNvPr id="3" name="Imagen 2" descr="Alcaldía de Ciénaga - Magdalena">
          <a:extLst>
            <a:ext uri="{FF2B5EF4-FFF2-40B4-BE49-F238E27FC236}">
              <a16:creationId xmlns:a16="http://schemas.microsoft.com/office/drawing/2014/main" id="{64E0C719-CA40-415F-A45F-54E8CAD21502}"/>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2158" t="15894" r="31859" b="38168"/>
        <a:stretch/>
      </xdr:blipFill>
      <xdr:spPr bwMode="auto">
        <a:xfrm>
          <a:off x="1764811" y="181874"/>
          <a:ext cx="1940235" cy="17181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179143</xdr:colOff>
      <xdr:row>1</xdr:row>
      <xdr:rowOff>35943</xdr:rowOff>
    </xdr:from>
    <xdr:to>
      <xdr:col>16</xdr:col>
      <xdr:colOff>891804</xdr:colOff>
      <xdr:row>11</xdr:row>
      <xdr:rowOff>68125</xdr:rowOff>
    </xdr:to>
    <xdr:pic>
      <xdr:nvPicPr>
        <xdr:cNvPr id="5" name="Imagen 4" descr="Alcaldía de Ciénaga - Magdalena">
          <a:extLst>
            <a:ext uri="{FF2B5EF4-FFF2-40B4-BE49-F238E27FC236}">
              <a16:creationId xmlns:a16="http://schemas.microsoft.com/office/drawing/2014/main" id="{6B3EF4D0-5122-488E-97EE-3520F5E81A7E}"/>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5441" t="26495" r="-1" b="23866"/>
        <a:stretch/>
      </xdr:blipFill>
      <xdr:spPr bwMode="auto">
        <a:xfrm>
          <a:off x="13691943" y="226443"/>
          <a:ext cx="1919161" cy="19371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1020034</xdr:colOff>
      <xdr:row>1</xdr:row>
      <xdr:rowOff>21166</xdr:rowOff>
    </xdr:from>
    <xdr:to>
      <xdr:col>0</xdr:col>
      <xdr:colOff>2113263</xdr:colOff>
      <xdr:row>6</xdr:row>
      <xdr:rowOff>31749</xdr:rowOff>
    </xdr:to>
    <xdr:pic>
      <xdr:nvPicPr>
        <xdr:cNvPr id="3" name="Imagen 2" descr="Alcaldía de Ciénaga - Magdalena">
          <a:extLst>
            <a:ext uri="{FF2B5EF4-FFF2-40B4-BE49-F238E27FC236}">
              <a16:creationId xmlns:a16="http://schemas.microsoft.com/office/drawing/2014/main" id="{A3303D4A-20FC-42B5-9A87-6E8C03D6DD6B}"/>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2158" t="15894" r="31859" b="38168"/>
        <a:stretch/>
      </xdr:blipFill>
      <xdr:spPr bwMode="auto">
        <a:xfrm>
          <a:off x="1020034" y="211666"/>
          <a:ext cx="1093229" cy="9630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223638</xdr:colOff>
      <xdr:row>1</xdr:row>
      <xdr:rowOff>164041</xdr:rowOff>
    </xdr:from>
    <xdr:to>
      <xdr:col>6</xdr:col>
      <xdr:colOff>137301</xdr:colOff>
      <xdr:row>7</xdr:row>
      <xdr:rowOff>10583</xdr:rowOff>
    </xdr:to>
    <xdr:pic>
      <xdr:nvPicPr>
        <xdr:cNvPr id="5" name="Imagen 4" descr="Alcaldía de Ciénaga - Magdalena">
          <a:extLst>
            <a:ext uri="{FF2B5EF4-FFF2-40B4-BE49-F238E27FC236}">
              <a16:creationId xmlns:a16="http://schemas.microsoft.com/office/drawing/2014/main" id="{A28560B2-B2EC-4CAC-85B2-88D45078E587}"/>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5441" t="26495" r="-1" b="23866"/>
        <a:stretch/>
      </xdr:blipFill>
      <xdr:spPr bwMode="auto">
        <a:xfrm>
          <a:off x="9399388" y="354541"/>
          <a:ext cx="982580" cy="9895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1234440</xdr:colOff>
      <xdr:row>0</xdr:row>
      <xdr:rowOff>101937</xdr:rowOff>
    </xdr:from>
    <xdr:to>
      <xdr:col>1</xdr:col>
      <xdr:colOff>2323436</xdr:colOff>
      <xdr:row>5</xdr:row>
      <xdr:rowOff>83136</xdr:rowOff>
    </xdr:to>
    <xdr:pic>
      <xdr:nvPicPr>
        <xdr:cNvPr id="3" name="Imagen 2" descr="Alcaldía de Ciénaga - Magdalena">
          <a:extLst>
            <a:ext uri="{FF2B5EF4-FFF2-40B4-BE49-F238E27FC236}">
              <a16:creationId xmlns:a16="http://schemas.microsoft.com/office/drawing/2014/main" id="{442A93AF-D753-47C0-9329-09FB47543D71}"/>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2158" t="15894" r="31859" b="38168"/>
        <a:stretch/>
      </xdr:blipFill>
      <xdr:spPr bwMode="auto">
        <a:xfrm>
          <a:off x="1769406" y="101937"/>
          <a:ext cx="1088996" cy="9989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2813974</xdr:colOff>
      <xdr:row>0</xdr:row>
      <xdr:rowOff>177786</xdr:rowOff>
    </xdr:from>
    <xdr:to>
      <xdr:col>4</xdr:col>
      <xdr:colOff>3796554</xdr:colOff>
      <xdr:row>5</xdr:row>
      <xdr:rowOff>180962</xdr:rowOff>
    </xdr:to>
    <xdr:pic>
      <xdr:nvPicPr>
        <xdr:cNvPr id="6" name="Imagen 5" descr="Alcaldía de Ciénaga - Magdalena">
          <a:extLst>
            <a:ext uri="{FF2B5EF4-FFF2-40B4-BE49-F238E27FC236}">
              <a16:creationId xmlns:a16="http://schemas.microsoft.com/office/drawing/2014/main" id="{AE930F08-6C8E-4801-978A-F8E8362572A6}"/>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5441" t="26495" r="-1" b="23866"/>
        <a:stretch/>
      </xdr:blipFill>
      <xdr:spPr bwMode="auto">
        <a:xfrm>
          <a:off x="11634385" y="177786"/>
          <a:ext cx="982580" cy="10209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983521</xdr:colOff>
      <xdr:row>0</xdr:row>
      <xdr:rowOff>0</xdr:rowOff>
    </xdr:from>
    <xdr:to>
      <xdr:col>1</xdr:col>
      <xdr:colOff>1913859</xdr:colOff>
      <xdr:row>4</xdr:row>
      <xdr:rowOff>71437</xdr:rowOff>
    </xdr:to>
    <xdr:pic>
      <xdr:nvPicPr>
        <xdr:cNvPr id="3" name="Imagen 2" descr="Alcaldía de Ciénaga - Magdalena">
          <a:extLst>
            <a:ext uri="{FF2B5EF4-FFF2-40B4-BE49-F238E27FC236}">
              <a16:creationId xmlns:a16="http://schemas.microsoft.com/office/drawing/2014/main" id="{7232209D-AE49-4A27-B837-597673AB3936}"/>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2158" t="15894" r="31859" b="38168"/>
        <a:stretch/>
      </xdr:blipFill>
      <xdr:spPr bwMode="auto">
        <a:xfrm>
          <a:off x="1491521" y="0"/>
          <a:ext cx="930338" cy="8334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464673</xdr:colOff>
      <xdr:row>0</xdr:row>
      <xdr:rowOff>119062</xdr:rowOff>
    </xdr:from>
    <xdr:to>
      <xdr:col>6</xdr:col>
      <xdr:colOff>1367803</xdr:colOff>
      <xdr:row>5</xdr:row>
      <xdr:rowOff>83873</xdr:rowOff>
    </xdr:to>
    <xdr:pic>
      <xdr:nvPicPr>
        <xdr:cNvPr id="6" name="Imagen 5" descr="Alcaldía de Ciénaga - Magdalena">
          <a:extLst>
            <a:ext uri="{FF2B5EF4-FFF2-40B4-BE49-F238E27FC236}">
              <a16:creationId xmlns:a16="http://schemas.microsoft.com/office/drawing/2014/main" id="{A267D9A6-518B-4C99-834B-A0C4BDA362A6}"/>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5441" t="26495" r="-1" b="23866"/>
        <a:stretch/>
      </xdr:blipFill>
      <xdr:spPr bwMode="auto">
        <a:xfrm>
          <a:off x="11370798" y="119062"/>
          <a:ext cx="903130" cy="9173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1496786</xdr:colOff>
      <xdr:row>1</xdr:row>
      <xdr:rowOff>51027</xdr:rowOff>
    </xdr:from>
    <xdr:to>
      <xdr:col>4</xdr:col>
      <xdr:colOff>1143000</xdr:colOff>
      <xdr:row>9</xdr:row>
      <xdr:rowOff>125526</xdr:rowOff>
    </xdr:to>
    <xdr:sp macro="" textlink="">
      <xdr:nvSpPr>
        <xdr:cNvPr id="3" name="CuadroTexto 2">
          <a:extLst>
            <a:ext uri="{FF2B5EF4-FFF2-40B4-BE49-F238E27FC236}">
              <a16:creationId xmlns:a16="http://schemas.microsoft.com/office/drawing/2014/main" id="{00000000-0008-0000-0700-000003000000}"/>
            </a:ext>
          </a:extLst>
        </xdr:cNvPr>
        <xdr:cNvSpPr txBox="1"/>
      </xdr:nvSpPr>
      <xdr:spPr bwMode="auto">
        <a:xfrm>
          <a:off x="2775857" y="227920"/>
          <a:ext cx="8395607" cy="14896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2200">
              <a:solidFill>
                <a:schemeClr val="dk1"/>
              </a:solidFill>
              <a:effectLst/>
              <a:latin typeface="Arial" panose="020B0604020202020204" pitchFamily="34" charset="0"/>
              <a:ea typeface="+mn-ea"/>
              <a:cs typeface="Arial" panose="020B0604020202020204" pitchFamily="34" charset="0"/>
            </a:rPr>
            <a:t>ALCALDÍA</a:t>
          </a:r>
          <a:r>
            <a:rPr lang="es-CO" sz="2200" baseline="0">
              <a:solidFill>
                <a:schemeClr val="dk1"/>
              </a:solidFill>
              <a:effectLst/>
              <a:latin typeface="Arial" panose="020B0604020202020204" pitchFamily="34" charset="0"/>
              <a:ea typeface="+mn-ea"/>
              <a:cs typeface="Arial" panose="020B0604020202020204" pitchFamily="34" charset="0"/>
            </a:rPr>
            <a:t> MUNICIPAL DE GALAPA ATLÁNTICO</a:t>
          </a:r>
          <a:endParaRPr lang="es-CO" sz="2200">
            <a:effectLst/>
            <a:latin typeface="Arial" panose="020B0604020202020204" pitchFamily="34" charset="0"/>
            <a:cs typeface="Arial" panose="020B0604020202020204" pitchFamily="34" charset="0"/>
          </a:endParaRPr>
        </a:p>
        <a:p>
          <a:pPr algn="ctr"/>
          <a:r>
            <a:rPr lang="es-CO" sz="2200" b="1">
              <a:solidFill>
                <a:schemeClr val="dk1"/>
              </a:solidFill>
              <a:effectLst/>
              <a:latin typeface="Arial" panose="020B0604020202020204" pitchFamily="34" charset="0"/>
              <a:ea typeface="+mn-ea"/>
              <a:cs typeface="Arial" panose="020B0604020202020204" pitchFamily="34" charset="0"/>
            </a:rPr>
            <a:t>MAPA DE RIESGOS INTEGRADO</a:t>
          </a:r>
          <a:endParaRPr lang="es-CO" sz="2200">
            <a:effectLst/>
            <a:latin typeface="Arial" panose="020B0604020202020204" pitchFamily="34" charset="0"/>
            <a:cs typeface="Arial" panose="020B0604020202020204" pitchFamily="34" charset="0"/>
          </a:endParaRPr>
        </a:p>
        <a:p>
          <a:pPr algn="ctr"/>
          <a:r>
            <a:rPr lang="es-CO" sz="2200" b="0">
              <a:solidFill>
                <a:schemeClr val="dk1"/>
              </a:solidFill>
              <a:effectLst/>
              <a:latin typeface="Arial" panose="020B0604020202020204" pitchFamily="34" charset="0"/>
              <a:ea typeface="+mn-ea"/>
              <a:cs typeface="Arial" panose="020B0604020202020204" pitchFamily="34" charset="0"/>
            </a:rPr>
            <a:t>-</a:t>
          </a:r>
          <a:r>
            <a:rPr lang="es-CO" sz="2200" b="0" baseline="0">
              <a:solidFill>
                <a:schemeClr val="dk1"/>
              </a:solidFill>
              <a:effectLst/>
              <a:latin typeface="Arial" panose="020B0604020202020204" pitchFamily="34" charset="0"/>
              <a:ea typeface="+mn-ea"/>
              <a:cs typeface="Arial" panose="020B0604020202020204" pitchFamily="34" charset="0"/>
            </a:rPr>
            <a:t> Riesgos de Gestión y de Corrupción-</a:t>
          </a:r>
        </a:p>
        <a:p>
          <a:pPr algn="ctr"/>
          <a:r>
            <a:rPr lang="es-CO" sz="2200" b="0">
              <a:latin typeface="Arial" panose="020B0604020202020204" pitchFamily="34" charset="0"/>
              <a:cs typeface="Arial" panose="020B0604020202020204" pitchFamily="34" charset="0"/>
            </a:rPr>
            <a:t>Determinación del Impacto</a:t>
          </a:r>
        </a:p>
      </xdr:txBody>
    </xdr:sp>
    <xdr:clientData/>
  </xdr:twoCellAnchor>
  <xdr:twoCellAnchor editAs="oneCell">
    <xdr:from>
      <xdr:col>0</xdr:col>
      <xdr:colOff>68038</xdr:colOff>
      <xdr:row>2</xdr:row>
      <xdr:rowOff>54428</xdr:rowOff>
    </xdr:from>
    <xdr:to>
      <xdr:col>1</xdr:col>
      <xdr:colOff>1075012</xdr:colOff>
      <xdr:row>8</xdr:row>
      <xdr:rowOff>54428</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68038" y="408214"/>
          <a:ext cx="2286045" cy="10613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uan_\OneDrive\Documentos\ASESORIAS%20GESTI&#211;N%20P&#218;BLICA\2019\Alcald&#237;a%20de%20Ci&#233;naga\MAPA%20FUNCESIA\Mapa%20de%20Riesgos%20de%20Corrupci&#243;n%20Alcald&#237;a%20de%20Ci&#233;naga%202019.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245g6-2019\Desktop\Riesgos%20de%20Corrupci&#243;n%20alcald&#237;a%20de%20Fundaci&#243;n%202019%20OK.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EDGARDO\Downloads\Mapa%20Riesgos%20de%20Corrupci&#243;n%20Alc.%20San%20Pablo%20202007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uan_\OneDrive\Documentos\ASESORIAS%20GESTI&#211;N%20P&#218;BLICA\2019\Alcald&#237;a%20de%20Ci&#233;naga\MAPA%20FUNCESIA\2.%20Comunicaci&#243;n%20e%20informaci&#243;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Backup\LABORALES%202019\MAGDALENA\CI&#201;NAGA\RIESGOS%20CIENAGA%2019\Riesgos%20Contrataci&#243;n%20Ci&#233;nag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juan_\OneDrive\Documentos\ASESORIAS%20GESTI&#211;N%20P&#218;BLICA\2019\Alcald&#237;a%20de%20Ci&#233;naga\MAPA%20FUNCESIA\Riesgos%20Salud%20Ci&#233;nag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juan_\OneDrive\Documentos\ASESORIAS%20GESTI&#211;N%20P&#218;BLICA\2019\Alcald&#237;a%20de%20Ci&#233;naga\MAPA%20FUNCESIA\8.%20Gesti&#243;n%20Jur&#237;dic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juan_\OneDrive\Documentos\ASESORIAS%20GESTI&#211;N%20P&#218;BLICA\2019\Alcald&#237;a%20de%20Ci&#233;naga\MAPA%20FUNCESIA\9.%20Gesti&#243;n%20Financier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juan_\OneDrive\Documentos\ASESORIAS%20GESTI&#211;N%20P&#218;BLICA\2019\Alcald&#237;a%20de%20Ci&#233;naga\MAPA%20FUNCESIA\14.%20Evaluaci&#243;n%20a%20la%20Gesti&#243;n.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EDGARDO\Downloads\Mapa%20de%20Riesgos%20de%20Corrupci&#243;n%20Alcald&#237;a%20de%20Ci&#233;naga%20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_de_Riesgo"/>
      <sheetName val="1. Identificación del riesgo"/>
      <sheetName val="2. Descripción del Riesgo"/>
      <sheetName val="3. Probabilidad"/>
      <sheetName val="4. Impacto"/>
      <sheetName val="5. Diseño de Controles"/>
      <sheetName val="Mapa de Calor"/>
      <sheetName val="6.Análisis_de_controles"/>
      <sheetName val="Determinación del Impacto"/>
      <sheetName val="7. Indicadores"/>
      <sheetName val="NO TOCAR"/>
      <sheetName val="NO TOCAR2"/>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_de_Riesgo"/>
      <sheetName val="1. Identificación del riesgo"/>
      <sheetName val="2. Descripción del Riesgo"/>
      <sheetName val="3. Probabilidad"/>
      <sheetName val="4. Impacto"/>
      <sheetName val="5. Diseño de Controles"/>
      <sheetName val="Mapa de Calor"/>
      <sheetName val="6.Análisis_de_controles"/>
      <sheetName val="Determinación del Impacto"/>
      <sheetName val="7. Indicadores"/>
      <sheetName val="NO TOCAR"/>
      <sheetName val="NO TOCAR2"/>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_de_Riesgo"/>
      <sheetName val="1. Identificación del riesgo"/>
      <sheetName val="2. Causas y Consecuencias"/>
      <sheetName val="3. Probabilidad"/>
      <sheetName val="4. Impacto"/>
      <sheetName val="5. Diseño de Controles"/>
      <sheetName val="Mapa de Calor"/>
      <sheetName val="6.Análisis_de_controles"/>
      <sheetName val="Determinación del Impacto"/>
      <sheetName val="7. Indicadores"/>
      <sheetName val="NO TOCAR"/>
      <sheetName val="NO TOCAR2"/>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_de_Riesgo"/>
      <sheetName val="1. Identificación del riesgo"/>
      <sheetName val="2. Descripción del Riesgo"/>
      <sheetName val="3. Probabilidad"/>
      <sheetName val="4. Impacto"/>
      <sheetName val="Mapa de Calor"/>
      <sheetName val="5. Diseño de Controles"/>
      <sheetName val="Determinación del Impacto"/>
      <sheetName val="6.Análisis_de_controles"/>
      <sheetName val="7. Indicadores"/>
      <sheetName val="NO TOCAR"/>
      <sheetName val="NO TOCAR2"/>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_de_Riesgo"/>
      <sheetName val="1. Identificación del riesgo"/>
      <sheetName val="2. Descripción del Riesgo"/>
      <sheetName val="3. Probabilidad"/>
      <sheetName val="4. Impacto"/>
      <sheetName val="Mapa de Calor"/>
      <sheetName val="5. Diseño de Controles"/>
      <sheetName val="Determinación del Impacto"/>
      <sheetName val="6.Análisis_de_controles"/>
      <sheetName val="7. Indicadores"/>
      <sheetName val="NO TOCAR"/>
      <sheetName val="NO TOCAR2"/>
    </sheetNames>
    <sheetDataSet>
      <sheetData sheetId="0"/>
      <sheetData sheetId="1">
        <row r="15">
          <cell r="B15" t="str">
            <v>Falta de planeacion y elaboración de estudios previos y de sector económico. direccionado a un tercero.</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_de_Riesgo"/>
      <sheetName val="1. Identificación del riesgo"/>
      <sheetName val="2. Descripción del Riesgo"/>
      <sheetName val="3. Probabilidad"/>
      <sheetName val="4. Impacto"/>
      <sheetName val="Mapa de Calor"/>
      <sheetName val="5. Diseño de Controles"/>
      <sheetName val="Determinación del Impacto"/>
      <sheetName val="6.Análisis_de_controles"/>
      <sheetName val="7. Indicadores"/>
      <sheetName val="NO TOCAR"/>
      <sheetName val="NO TOCAR2"/>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_de_Riesgo"/>
      <sheetName val="1. Identificación del riesgo"/>
      <sheetName val="2. Descripción del Riesgo"/>
      <sheetName val="3. Probabilidad"/>
      <sheetName val="4. Impacto"/>
      <sheetName val="5. Diseño de Controles"/>
      <sheetName val="Mapa de Calor"/>
      <sheetName val="Determinación del Impacto"/>
      <sheetName val="6.Análisis_de_controles"/>
      <sheetName val="7. Indicadores"/>
      <sheetName val="NO TOCAR"/>
      <sheetName val="NO TOCAR2"/>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_de_Riesgo"/>
      <sheetName val="1. Identificación del riesgo"/>
      <sheetName val="2. Descripción del Riesgo"/>
      <sheetName val="3. Probabilidad"/>
      <sheetName val="4. Impacto"/>
      <sheetName val="Mapa de Calor"/>
      <sheetName val="5. Diseño de Controles"/>
      <sheetName val="Determinación del Impacto"/>
      <sheetName val="6.Análisis_de_controles"/>
      <sheetName val="7. Indicadores"/>
      <sheetName val="NO TOCAR"/>
      <sheetName val="NO TOCAR2"/>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_de_Riesgo"/>
      <sheetName val="1. Identificación del riesgo"/>
      <sheetName val="2. Descripción del Riesgo"/>
      <sheetName val="3. Probabilidad"/>
      <sheetName val="4. Impacto"/>
      <sheetName val="Mapa de Calor"/>
      <sheetName val="6.Análisis_de_controles"/>
      <sheetName val="5. Diseño de Controles"/>
      <sheetName val="Determinación del Impacto"/>
      <sheetName val="7. Indicadores"/>
      <sheetName val="NO TOCAR"/>
      <sheetName val="NO TOCAR2"/>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_de_Riesgo"/>
      <sheetName val="1. Identificación del riesgo"/>
      <sheetName val="2. Causas y Consecuencias"/>
      <sheetName val="3. Probabilidad"/>
      <sheetName val="4. Impacto"/>
      <sheetName val="5. Diseño de Controles"/>
      <sheetName val="Mapa de Calor"/>
      <sheetName val="6.Análisis_de_controles"/>
      <sheetName val="Determinación del Impacto"/>
      <sheetName val="7. Indicadores"/>
      <sheetName val="NO TOCAR"/>
      <sheetName val="NO TOCAR2"/>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A1:T100"/>
  <sheetViews>
    <sheetView tabSelected="1" view="pageBreakPreview" zoomScale="57" zoomScaleNormal="35" zoomScaleSheetLayoutView="57" workbookViewId="0">
      <selection activeCell="B13" sqref="B13:E13"/>
    </sheetView>
  </sheetViews>
  <sheetFormatPr baseColWidth="10" defaultRowHeight="15" x14ac:dyDescent="0.25"/>
  <cols>
    <col min="1" max="1" width="11" style="79" customWidth="1"/>
    <col min="2" max="2" width="9" customWidth="1"/>
    <col min="3" max="3" width="24.85546875" customWidth="1"/>
    <col min="4" max="4" width="18.5703125" customWidth="1"/>
    <col min="5" max="5" width="25" customWidth="1"/>
    <col min="6" max="6" width="6.85546875" customWidth="1"/>
    <col min="7" max="7" width="6" customWidth="1"/>
    <col min="8" max="8" width="5.5703125" customWidth="1"/>
    <col min="9" max="9" width="6.42578125" customWidth="1"/>
    <col min="10" max="10" width="6.140625" customWidth="1"/>
    <col min="11" max="11" width="5.85546875" customWidth="1"/>
    <col min="12" max="12" width="7.5703125" customWidth="1"/>
    <col min="13" max="13" width="26.7109375" customWidth="1"/>
    <col min="14" max="14" width="15.42578125" customWidth="1"/>
    <col min="15" max="15" width="27.42578125" customWidth="1"/>
    <col min="16" max="16" width="18.140625" customWidth="1"/>
    <col min="17" max="17" width="15.42578125" customWidth="1"/>
    <col min="18" max="18" width="18.5703125" customWidth="1"/>
  </cols>
  <sheetData>
    <row r="1" spans="1:20" s="53" customFormat="1" x14ac:dyDescent="0.25">
      <c r="A1" s="169" t="s">
        <v>502</v>
      </c>
      <c r="B1" s="170"/>
      <c r="C1" s="170"/>
      <c r="D1" s="170"/>
      <c r="E1" s="170"/>
      <c r="F1" s="170"/>
      <c r="G1" s="170"/>
      <c r="H1" s="170"/>
      <c r="I1" s="170"/>
      <c r="J1" s="170"/>
      <c r="K1" s="170"/>
      <c r="L1" s="170"/>
      <c r="M1" s="170"/>
      <c r="N1" s="170"/>
      <c r="O1" s="170"/>
      <c r="P1" s="170"/>
      <c r="Q1" s="170"/>
      <c r="R1" s="170"/>
    </row>
    <row r="2" spans="1:20" s="53" customFormat="1" x14ac:dyDescent="0.25">
      <c r="A2" s="171"/>
      <c r="B2" s="172"/>
      <c r="C2" s="172"/>
      <c r="D2" s="172"/>
      <c r="E2" s="172"/>
      <c r="F2" s="172"/>
      <c r="G2" s="172"/>
      <c r="H2" s="172"/>
      <c r="I2" s="172"/>
      <c r="J2" s="172"/>
      <c r="K2" s="172"/>
      <c r="L2" s="172"/>
      <c r="M2" s="172"/>
      <c r="N2" s="172"/>
      <c r="O2" s="172"/>
      <c r="P2" s="172"/>
      <c r="Q2" s="172"/>
      <c r="R2" s="172"/>
    </row>
    <row r="3" spans="1:20" s="53" customFormat="1" x14ac:dyDescent="0.25">
      <c r="A3" s="171"/>
      <c r="B3" s="172"/>
      <c r="C3" s="172"/>
      <c r="D3" s="172"/>
      <c r="E3" s="172"/>
      <c r="F3" s="172"/>
      <c r="G3" s="172"/>
      <c r="H3" s="172"/>
      <c r="I3" s="172"/>
      <c r="J3" s="172"/>
      <c r="K3" s="172"/>
      <c r="L3" s="172"/>
      <c r="M3" s="172"/>
      <c r="N3" s="172"/>
      <c r="O3" s="172"/>
      <c r="P3" s="172"/>
      <c r="Q3" s="172"/>
      <c r="R3" s="172"/>
    </row>
    <row r="4" spans="1:20" s="53" customFormat="1" x14ac:dyDescent="0.25">
      <c r="A4" s="171"/>
      <c r="B4" s="172"/>
      <c r="C4" s="172"/>
      <c r="D4" s="172"/>
      <c r="E4" s="172"/>
      <c r="F4" s="172"/>
      <c r="G4" s="172"/>
      <c r="H4" s="172"/>
      <c r="I4" s="172"/>
      <c r="J4" s="172"/>
      <c r="K4" s="172"/>
      <c r="L4" s="172"/>
      <c r="M4" s="172"/>
      <c r="N4" s="172"/>
      <c r="O4" s="172"/>
      <c r="P4" s="172"/>
      <c r="Q4" s="172"/>
      <c r="R4" s="172"/>
    </row>
    <row r="5" spans="1:20" s="53" customFormat="1" x14ac:dyDescent="0.25">
      <c r="A5" s="171"/>
      <c r="B5" s="172"/>
      <c r="C5" s="172"/>
      <c r="D5" s="172"/>
      <c r="E5" s="172"/>
      <c r="F5" s="172"/>
      <c r="G5" s="172"/>
      <c r="H5" s="172"/>
      <c r="I5" s="172"/>
      <c r="J5" s="172"/>
      <c r="K5" s="172"/>
      <c r="L5" s="172"/>
      <c r="M5" s="172"/>
      <c r="N5" s="172"/>
      <c r="O5" s="172"/>
      <c r="P5" s="172"/>
      <c r="Q5" s="172"/>
      <c r="R5" s="172"/>
    </row>
    <row r="6" spans="1:20" s="53" customFormat="1" x14ac:dyDescent="0.25">
      <c r="A6" s="171"/>
      <c r="B6" s="172"/>
      <c r="C6" s="172"/>
      <c r="D6" s="172"/>
      <c r="E6" s="172"/>
      <c r="F6" s="172"/>
      <c r="G6" s="172"/>
      <c r="H6" s="172"/>
      <c r="I6" s="172"/>
      <c r="J6" s="172"/>
      <c r="K6" s="172"/>
      <c r="L6" s="172"/>
      <c r="M6" s="172"/>
      <c r="N6" s="172"/>
      <c r="O6" s="172"/>
      <c r="P6" s="172"/>
      <c r="Q6" s="172"/>
      <c r="R6" s="172"/>
    </row>
    <row r="7" spans="1:20" s="53" customFormat="1" x14ac:dyDescent="0.25">
      <c r="A7" s="171"/>
      <c r="B7" s="172"/>
      <c r="C7" s="172"/>
      <c r="D7" s="172"/>
      <c r="E7" s="172"/>
      <c r="F7" s="172"/>
      <c r="G7" s="172"/>
      <c r="H7" s="172"/>
      <c r="I7" s="172"/>
      <c r="J7" s="172"/>
      <c r="K7" s="172"/>
      <c r="L7" s="172"/>
      <c r="M7" s="172"/>
      <c r="N7" s="172"/>
      <c r="O7" s="172"/>
      <c r="P7" s="172"/>
      <c r="Q7" s="172"/>
      <c r="R7" s="172"/>
    </row>
    <row r="8" spans="1:20" s="53" customFormat="1" x14ac:dyDescent="0.25">
      <c r="A8" s="171"/>
      <c r="B8" s="172"/>
      <c r="C8" s="172"/>
      <c r="D8" s="172"/>
      <c r="E8" s="172"/>
      <c r="F8" s="172"/>
      <c r="G8" s="172"/>
      <c r="H8" s="172"/>
      <c r="I8" s="172"/>
      <c r="J8" s="172"/>
      <c r="K8" s="172"/>
      <c r="L8" s="172"/>
      <c r="M8" s="172"/>
      <c r="N8" s="172"/>
      <c r="O8" s="172"/>
      <c r="P8" s="172"/>
      <c r="Q8" s="172"/>
      <c r="R8" s="172"/>
    </row>
    <row r="9" spans="1:20" s="53" customFormat="1" x14ac:dyDescent="0.25">
      <c r="A9" s="171"/>
      <c r="B9" s="172"/>
      <c r="C9" s="172"/>
      <c r="D9" s="172"/>
      <c r="E9" s="172"/>
      <c r="F9" s="172"/>
      <c r="G9" s="172"/>
      <c r="H9" s="172"/>
      <c r="I9" s="172"/>
      <c r="J9" s="172"/>
      <c r="K9" s="172"/>
      <c r="L9" s="172"/>
      <c r="M9" s="172"/>
      <c r="N9" s="172"/>
      <c r="O9" s="172"/>
      <c r="P9" s="172"/>
      <c r="Q9" s="172"/>
      <c r="R9" s="172"/>
    </row>
    <row r="10" spans="1:20" s="53" customFormat="1" x14ac:dyDescent="0.25">
      <c r="A10" s="171"/>
      <c r="B10" s="172"/>
      <c r="C10" s="172"/>
      <c r="D10" s="172"/>
      <c r="E10" s="172"/>
      <c r="F10" s="172"/>
      <c r="G10" s="172"/>
      <c r="H10" s="172"/>
      <c r="I10" s="172"/>
      <c r="J10" s="172"/>
      <c r="K10" s="172"/>
      <c r="L10" s="172"/>
      <c r="M10" s="172"/>
      <c r="N10" s="172"/>
      <c r="O10" s="172"/>
      <c r="P10" s="172"/>
      <c r="Q10" s="172"/>
      <c r="R10" s="172"/>
      <c r="T10"/>
    </row>
    <row r="11" spans="1:20" s="53" customFormat="1" x14ac:dyDescent="0.25">
      <c r="A11" s="171"/>
      <c r="B11" s="172"/>
      <c r="C11" s="172"/>
      <c r="D11" s="172"/>
      <c r="E11" s="172"/>
      <c r="F11" s="172"/>
      <c r="G11" s="172"/>
      <c r="H11" s="172"/>
      <c r="I11" s="172"/>
      <c r="J11" s="172"/>
      <c r="K11" s="172"/>
      <c r="L11" s="172"/>
      <c r="M11" s="172"/>
      <c r="N11" s="172"/>
      <c r="O11" s="172"/>
      <c r="P11" s="172"/>
      <c r="Q11" s="172"/>
      <c r="R11" s="172"/>
    </row>
    <row r="12" spans="1:20" s="53" customFormat="1" x14ac:dyDescent="0.25">
      <c r="A12" s="171"/>
      <c r="B12" s="172"/>
      <c r="C12" s="172"/>
      <c r="D12" s="172"/>
      <c r="E12" s="172"/>
      <c r="F12" s="172"/>
      <c r="G12" s="172"/>
      <c r="H12" s="172"/>
      <c r="I12" s="172"/>
      <c r="J12" s="172"/>
      <c r="K12" s="172"/>
      <c r="L12" s="172"/>
      <c r="M12" s="172"/>
      <c r="N12" s="172"/>
      <c r="O12" s="172"/>
      <c r="P12" s="172"/>
      <c r="Q12" s="172"/>
      <c r="R12" s="172"/>
    </row>
    <row r="13" spans="1:20" ht="36.75" customHeight="1" x14ac:dyDescent="0.25">
      <c r="A13" s="218" t="s">
        <v>204</v>
      </c>
      <c r="B13" s="186" t="s">
        <v>8</v>
      </c>
      <c r="C13" s="187"/>
      <c r="D13" s="187"/>
      <c r="E13" s="188"/>
      <c r="F13" s="175" t="s">
        <v>17</v>
      </c>
      <c r="G13" s="176"/>
      <c r="H13" s="176"/>
      <c r="I13" s="176"/>
      <c r="J13" s="176"/>
      <c r="K13" s="176"/>
      <c r="L13" s="176"/>
      <c r="M13" s="176"/>
      <c r="N13" s="176"/>
      <c r="O13" s="177" t="s">
        <v>410</v>
      </c>
      <c r="P13" s="177"/>
      <c r="Q13" s="177"/>
      <c r="R13" s="177"/>
    </row>
    <row r="14" spans="1:20" ht="18" customHeight="1" x14ac:dyDescent="0.25">
      <c r="A14" s="219"/>
      <c r="B14" s="189" t="s">
        <v>1</v>
      </c>
      <c r="C14" s="192" t="s">
        <v>140</v>
      </c>
      <c r="D14" s="192" t="s">
        <v>33</v>
      </c>
      <c r="E14" s="195" t="s">
        <v>9</v>
      </c>
      <c r="F14" s="208" t="s">
        <v>10</v>
      </c>
      <c r="G14" s="209"/>
      <c r="H14" s="209"/>
      <c r="I14" s="209"/>
      <c r="J14" s="209"/>
      <c r="K14" s="209"/>
      <c r="L14" s="210"/>
      <c r="M14" s="173" t="s">
        <v>409</v>
      </c>
      <c r="N14" s="174"/>
      <c r="O14" s="178" t="s">
        <v>230</v>
      </c>
      <c r="P14" s="178" t="s">
        <v>501</v>
      </c>
      <c r="Q14" s="179" t="s">
        <v>231</v>
      </c>
      <c r="R14" s="179" t="s">
        <v>232</v>
      </c>
    </row>
    <row r="15" spans="1:20" ht="18" customHeight="1" x14ac:dyDescent="0.25">
      <c r="A15" s="219"/>
      <c r="B15" s="190"/>
      <c r="C15" s="193"/>
      <c r="D15" s="193"/>
      <c r="E15" s="196"/>
      <c r="F15" s="208" t="s">
        <v>11</v>
      </c>
      <c r="G15" s="209"/>
      <c r="H15" s="210"/>
      <c r="I15" s="163"/>
      <c r="J15" s="211" t="s">
        <v>16</v>
      </c>
      <c r="K15" s="209"/>
      <c r="L15" s="210"/>
      <c r="M15" s="212" t="s">
        <v>15</v>
      </c>
      <c r="N15" s="214" t="s">
        <v>49</v>
      </c>
      <c r="O15" s="178"/>
      <c r="P15" s="178"/>
      <c r="Q15" s="179"/>
      <c r="R15" s="179"/>
    </row>
    <row r="16" spans="1:20" ht="128.25" customHeight="1" x14ac:dyDescent="0.25">
      <c r="A16" s="220"/>
      <c r="B16" s="191"/>
      <c r="C16" s="194"/>
      <c r="D16" s="194"/>
      <c r="E16" s="197"/>
      <c r="F16" s="164" t="s">
        <v>12</v>
      </c>
      <c r="G16" s="165" t="s">
        <v>13</v>
      </c>
      <c r="H16" s="165" t="s">
        <v>14</v>
      </c>
      <c r="I16" s="165" t="s">
        <v>180</v>
      </c>
      <c r="J16" s="165" t="s">
        <v>12</v>
      </c>
      <c r="K16" s="165" t="s">
        <v>13</v>
      </c>
      <c r="L16" s="165" t="s">
        <v>14</v>
      </c>
      <c r="M16" s="213"/>
      <c r="N16" s="215"/>
      <c r="O16" s="178"/>
      <c r="P16" s="178"/>
      <c r="Q16" s="179"/>
      <c r="R16" s="179"/>
    </row>
    <row r="17" spans="1:18" ht="148.5" customHeight="1" x14ac:dyDescent="0.25">
      <c r="A17" s="221" t="s">
        <v>449</v>
      </c>
      <c r="B17" s="230">
        <v>1</v>
      </c>
      <c r="C17" s="201" t="str">
        <f>'1. Identificación del riesgo'!C12</f>
        <v>Indebido direccionamiento desde la alta dirección y/o niveles de decisión, en vinculación de personal, trámites administrativos, celebración de contratos o tomas de decisiones en general, en beneficio propio o de un tercero.</v>
      </c>
      <c r="D17" s="81" t="str">
        <f>'2. Causas y Consecuencias'!D10</f>
        <v>Uso excesivo del poder</v>
      </c>
      <c r="E17" s="201" t="str">
        <f>'2. Causas y Consecuencias'!E10</f>
        <v>Deficiente prestación del servicio, incumplimiento de normas legales o fallos judiciales y requisitos establecidos por la entidad, afectación del clima laboral, pérdida de confianza y credibilidad, investigaciones y sanciones de carácter disciplinarias.</v>
      </c>
      <c r="F17" s="180" t="str">
        <f>'3. Probabilidad'!C11</f>
        <v>IMPROBABLE</v>
      </c>
      <c r="G17" s="180" t="str">
        <f>'4. Impacto'!AR6</f>
        <v>CATASTRÓFICO</v>
      </c>
      <c r="H17" s="180" t="str">
        <f>IF(OR(F17=0,G17=0),"",INDEX('Mapa de Calor'!$D$5:$H$9,MATCH(Mapa_de_Riesgo!F17,'Mapa de Calor'!$B$5:$B$9,0),MATCH(Mapa_de_Riesgo!G17,'Mapa de Calor'!$D$10:$H$10,0)))</f>
        <v>Zona Extrema</v>
      </c>
      <c r="I17" s="63" t="str">
        <f>'5. Diseño de Controles'!E4</f>
        <v>Reducir</v>
      </c>
      <c r="J17" s="180" t="str">
        <f>IF('6.Análisis_de_controles'!V4="FUERTE",IF(F17="CASI SEGURO","POSIBLE",IF(F17="PROBABLE","IMPROBABLE",IF(F17="POSIBLE","RARA VEZ",IF(F17="IMPROBABLE","RARA VEZ",IF(F17="RARA VEZ","RARA VEZ"))))),IF('6.Análisis_de_controles'!V4="MODERADO",IF(F17="CASI SEGURO","PROBABLE",IF(F17="PROBABLE","POSIBLE",IF(F17="POSIBLE","IMPROBABLE",IF(F17="IMPROBABLE","RARA VEZ",IF(F17="RARA VEZ","RARA VEZ"))))),IF('6.Análisis_de_controles'!V4="DÉBIL",F17)))</f>
        <v>RARA VEZ</v>
      </c>
      <c r="K17" s="180" t="str">
        <f>G17</f>
        <v>CATASTRÓFICO</v>
      </c>
      <c r="L17" s="183" t="str">
        <f>IF(OR(F17=0,G17=0),"",INDEX('Mapa de Calor'!$D$5:$H$9,MATCH(J17,'Mapa de Calor'!$B$5:$B$9,0),MATCH(K17,'Mapa de Calor'!$D$10:$H$10,0)))</f>
        <v>Zona Extrema</v>
      </c>
      <c r="M17" s="131" t="str">
        <f>'5. Diseño de Controles'!F4</f>
        <v xml:space="preserve">La Alta Dirección comunica y socializa en los Comités Institucionales de Gestión y Desempeño, en caso de inquietudes sobre sus decisiones, sustentando las razones de las mismas. </v>
      </c>
      <c r="N17" s="82" t="str">
        <f>'5. Diseño de Controles'!G4</f>
        <v xml:space="preserve">Preventivo </v>
      </c>
      <c r="O17" s="117" t="str">
        <f>'5. Diseño de Controles'!L4</f>
        <v>Rendir informes periódicos ante el Comité Institucional de gestión y desempeño, sobre las decisiones tomadas y justificarlas</v>
      </c>
      <c r="P17" s="94" t="str">
        <f>'5. Diseño de Controles'!M4</f>
        <v>Líderes de procesos y Alta Dirección</v>
      </c>
      <c r="Q17" s="94" t="str">
        <f>'5. Diseño de Controles'!N4</f>
        <v>En cada Comité de Gestión y Desempeño celebrado</v>
      </c>
      <c r="R17" s="94" t="str">
        <f>'5. Diseño de Controles'!O4</f>
        <v>Cuatrimestral (continuo)</v>
      </c>
    </row>
    <row r="18" spans="1:18" ht="189" customHeight="1" x14ac:dyDescent="0.25">
      <c r="A18" s="222"/>
      <c r="B18" s="199"/>
      <c r="C18" s="202"/>
      <c r="D18" s="81" t="str">
        <f>'2. Causas y Consecuencias'!D11</f>
        <v>Desconocimiento de los procedimientos y normativas</v>
      </c>
      <c r="E18" s="202"/>
      <c r="F18" s="181"/>
      <c r="G18" s="181"/>
      <c r="H18" s="181"/>
      <c r="I18" s="63" t="str">
        <f>'5. Diseño de Controles'!E5</f>
        <v>Reducir</v>
      </c>
      <c r="J18" s="181"/>
      <c r="K18" s="181"/>
      <c r="L18" s="184"/>
      <c r="M18" s="131" t="str">
        <f>'5. Diseño de Controles'!F5</f>
        <v>Actualización del Manual de Procedimientos Institucional, con la asignación clara de roles y especificación de acciones para las tomas de decisiones, de acuerdo con la delegación de funciones establecida en el manual de competencias laborales</v>
      </c>
      <c r="N18" s="82" t="str">
        <f>'5. Diseño de Controles'!G5</f>
        <v xml:space="preserve">Preventivo </v>
      </c>
      <c r="O18" s="117" t="str">
        <f>'5. Diseño de Controles'!L5</f>
        <v>Actualización del manual de procesos y procedimiento</v>
      </c>
      <c r="P18" s="94" t="str">
        <f>'5. Diseño de Controles'!M5</f>
        <v>Oficina Asesora de Planeación y Secretaría Administrativa</v>
      </c>
      <c r="Q18" s="94" t="str">
        <f>'5. Diseño de Controles'!N5</f>
        <v>Primer semestra de 2023</v>
      </c>
      <c r="R18" s="94" t="str">
        <f>'5. Diseño de Controles'!O5</f>
        <v>Segundo y tercer cuatrimestre</v>
      </c>
    </row>
    <row r="19" spans="1:18" ht="122.25" customHeight="1" x14ac:dyDescent="0.25">
      <c r="A19" s="222"/>
      <c r="B19" s="200"/>
      <c r="C19" s="203"/>
      <c r="D19" s="81" t="str">
        <f>'2. Causas y Consecuencias'!D12</f>
        <v>Nepotismo</v>
      </c>
      <c r="E19" s="203"/>
      <c r="F19" s="182"/>
      <c r="G19" s="182"/>
      <c r="H19" s="182"/>
      <c r="I19" s="63" t="str">
        <f>'5. Diseño de Controles'!E6</f>
        <v>Reducir</v>
      </c>
      <c r="J19" s="182"/>
      <c r="K19" s="182"/>
      <c r="L19" s="185"/>
      <c r="M19" s="131" t="str">
        <f>'5. Diseño de Controles'!F6</f>
        <v>La entidad permanentemente aplica, durante las actividades de vinculación del personal o celebración de contratos, la normativa vigente en materia contractual y de vinculación. En caso de desviaciones en el cumplimiento de requisitos normativos, se generan alertas. Se evidencia su control mediante el expediente contractual, registros del SIGEP y SECOP.</v>
      </c>
      <c r="N19" s="82" t="str">
        <f>'5. Diseño de Controles'!G6</f>
        <v xml:space="preserve">Preventivo </v>
      </c>
      <c r="O19" s="117" t="str">
        <f>'5. Diseño de Controles'!L6</f>
        <v>Publicación de procesos contractuales y de vinculación del personal en los sistemas de información SIGEP y SECOP</v>
      </c>
      <c r="P19" s="94" t="str">
        <f>'5. Diseño de Controles'!M6</f>
        <v>Secretaría Administrativa</v>
      </c>
      <c r="Q19" s="94" t="str">
        <f>'5. Diseño de Controles'!N6</f>
        <v>Permanente</v>
      </c>
      <c r="R19" s="94" t="str">
        <f>'5. Diseño de Controles'!O6</f>
        <v>Cuatrimestral (continuo)</v>
      </c>
    </row>
    <row r="20" spans="1:18" ht="75" x14ac:dyDescent="0.25">
      <c r="A20" s="222"/>
      <c r="B20" s="198">
        <v>2</v>
      </c>
      <c r="C20" s="201" t="str">
        <f>'1. Identificación del riesgo'!C13</f>
        <v>Alteración de resultados en el cumplimiento de metas, objetivos, tareas e indicadores con el propósito de exhibir avances que no corresponden a la realidad, mejorando la imagen institucional.</v>
      </c>
      <c r="D20" s="81" t="str">
        <f>'2. Causas y Consecuencias'!D13</f>
        <v>Inexistencia o inaplicación de mecanismos de monitoreo o seguimiento</v>
      </c>
      <c r="E20" s="201" t="str">
        <f>'2. Causas y Consecuencias'!E13</f>
        <v>Incumplimiento de metas, investigaciones administrativas y disciplinarias, detrimento de la imagen pública institucional, realidad incierta de la gestión, des planificación, afectación del clima laboral, quejas y denuncias.</v>
      </c>
      <c r="F20" s="180" t="str">
        <f>'3. Probabilidad'!C12</f>
        <v>IMPROBABLE</v>
      </c>
      <c r="G20" s="180" t="str">
        <f>'4. Impacto'!AR7</f>
        <v>CATASTRÓFICO</v>
      </c>
      <c r="H20" s="180" t="str">
        <f>IF(OR(F20=0,G20=0),"",INDEX('Mapa de Calor'!$D$5:$H$9,MATCH(Mapa_de_Riesgo!F20,'Mapa de Calor'!$B$5:$B$9,0),MATCH(Mapa_de_Riesgo!G20,'Mapa de Calor'!$D$10:$H$10,0)))</f>
        <v>Zona Extrema</v>
      </c>
      <c r="I20" s="63" t="str">
        <f>'5. Diseño de Controles'!E7</f>
        <v>Reducir</v>
      </c>
      <c r="J20" s="180" t="str">
        <f>IF('6.Análisis_de_controles'!V7="FUERTE",IF(F20="CASI SEGURO","POSIBLE",IF(F20="PROBABLE","IMPROBABLE",IF(F20="POSIBLE","RARA VEZ",IF(F20="IMPROBABLE","RARA VEZ",IF(F20="RARA VEZ","RARA VEZ"))))),IF('6.Análisis_de_controles'!V7="MODERADO",IF(F20="CASI SEGURO","PROBABLE",IF(F20="PROBABLE","POSIBLE",IF(F20="POSIBLE","IMPROBABLE",IF(F20="IMPROBABLE","RARA VEZ",IF(F20="RARA VEZ","RARA VEZ"))))),IF('6.Análisis_de_controles'!V7="DÉBIL",F20)))</f>
        <v>RARA VEZ</v>
      </c>
      <c r="K20" s="180" t="str">
        <f t="shared" ref="K20" si="0">G20</f>
        <v>CATASTRÓFICO</v>
      </c>
      <c r="L20" s="183" t="str">
        <f>IF(OR(F20=0,G20=0),"",INDEX('Mapa de Calor'!$D$5:$H$9,MATCH(J20,'Mapa de Calor'!$B$5:$B$9,0),MATCH(K20,'Mapa de Calor'!$D$10:$H$10,0)))</f>
        <v>Zona Extrema</v>
      </c>
      <c r="M20" s="131" t="str">
        <f>'5. Diseño de Controles'!F7</f>
        <v>Aplicación de instrumentos de monitoreo, seguimiento y/o evaluación en toda la planeación institucional.</v>
      </c>
      <c r="N20" s="82" t="str">
        <f>'5. Diseño de Controles'!G7</f>
        <v xml:space="preserve">Preventivo </v>
      </c>
      <c r="O20" s="117" t="str">
        <f>'5. Diseño de Controles'!L7</f>
        <v>Aplicación de herramientas de monitoreo y/o seguimiento a los planes institucionales</v>
      </c>
      <c r="P20" s="94" t="str">
        <f>'5. Diseño de Controles'!M7</f>
        <v xml:space="preserve">Oficina Asesora de Planeación </v>
      </c>
      <c r="Q20" s="94" t="str">
        <f>'5. Diseño de Controles'!N7</f>
        <v>Permanente</v>
      </c>
      <c r="R20" s="94" t="str">
        <f>'5. Diseño de Controles'!O7</f>
        <v>Cuatrimestral (continuo)</v>
      </c>
    </row>
    <row r="21" spans="1:18" ht="105" x14ac:dyDescent="0.25">
      <c r="A21" s="222"/>
      <c r="B21" s="199"/>
      <c r="C21" s="202"/>
      <c r="D21" s="81" t="str">
        <f>'2. Causas y Consecuencias'!D14</f>
        <v>Eludir el control político, social, fiscal y/o administrativo, por incumplimiento de metas</v>
      </c>
      <c r="E21" s="202"/>
      <c r="F21" s="181"/>
      <c r="G21" s="181"/>
      <c r="H21" s="181"/>
      <c r="I21" s="63" t="str">
        <f>'5. Diseño de Controles'!E8</f>
        <v>Reducir</v>
      </c>
      <c r="J21" s="181"/>
      <c r="K21" s="181"/>
      <c r="L21" s="184"/>
      <c r="M21" s="131" t="str">
        <f>'5. Diseño de Controles'!F8</f>
        <v xml:space="preserve">Soportar con registros evidenciables los resultados sobre los avances de la gestión  </v>
      </c>
      <c r="N21" s="82" t="str">
        <f>'5. Diseño de Controles'!G8</f>
        <v xml:space="preserve">Preventivo </v>
      </c>
      <c r="O21" s="117" t="str">
        <f>'5. Diseño de Controles'!L8</f>
        <v>Documentar todos los registros multimedia o tangibles, que evidencien o justifiquen los resultados divulgados</v>
      </c>
      <c r="P21" s="94" t="str">
        <f>'5. Diseño de Controles'!M8</f>
        <v>Oficina Asesora de Planeación  y Oficina de Comunicaciones</v>
      </c>
      <c r="Q21" s="94" t="str">
        <f>'5. Diseño de Controles'!N8</f>
        <v>Permanente</v>
      </c>
      <c r="R21" s="94" t="str">
        <f>'5. Diseño de Controles'!O8</f>
        <v>Cuatrimestral (continuo)</v>
      </c>
    </row>
    <row r="22" spans="1:18" ht="18" customHeight="1" x14ac:dyDescent="0.25">
      <c r="A22" s="222"/>
      <c r="B22" s="200"/>
      <c r="C22" s="203"/>
      <c r="D22" s="81">
        <f>'2. Causas y Consecuencias'!D15</f>
        <v>0</v>
      </c>
      <c r="E22" s="203"/>
      <c r="F22" s="182"/>
      <c r="G22" s="182"/>
      <c r="H22" s="182"/>
      <c r="I22" s="63" t="e">
        <f>'5. Diseño de Controles'!#REF!</f>
        <v>#REF!</v>
      </c>
      <c r="J22" s="182"/>
      <c r="K22" s="182"/>
      <c r="L22" s="185"/>
      <c r="M22" s="131">
        <f>'5. Diseño de Controles'!F9</f>
        <v>0</v>
      </c>
      <c r="N22" s="82">
        <f>'5. Diseño de Controles'!G9</f>
        <v>0</v>
      </c>
      <c r="O22" s="117">
        <f>'5. Diseño de Controles'!L9</f>
        <v>0</v>
      </c>
      <c r="P22" s="94">
        <f>'5. Diseño de Controles'!M9</f>
        <v>0</v>
      </c>
      <c r="Q22" s="94">
        <f>'5. Diseño de Controles'!N9</f>
        <v>0</v>
      </c>
      <c r="R22" s="94">
        <f>'5. Diseño de Controles'!O9</f>
        <v>0</v>
      </c>
    </row>
    <row r="23" spans="1:18" s="53" customFormat="1" ht="90" x14ac:dyDescent="0.25">
      <c r="A23" s="223" t="s">
        <v>500</v>
      </c>
      <c r="B23" s="198">
        <v>3</v>
      </c>
      <c r="C23" s="201" t="str">
        <f>'1. Identificación del riesgo'!C14</f>
        <v>Ocultar o limitar el acceso público a la información institucional (contractual, presupuestal o de otro tipo) y de los avances de la gestión con el propósito de impedir el escrutinio público a la gestión de la Alcaldía.</v>
      </c>
      <c r="D23" s="81" t="str">
        <f>'2. Causas y Consecuencias'!D16</f>
        <v>Negación a la divulgación de la información</v>
      </c>
      <c r="E23" s="201" t="str">
        <f>'2. Causas y Consecuencias'!E16</f>
        <v>Vulneración de derechos, incumplimiento de metas y objetivos institucionales, afectación de la imagen institucional y del sector, investigaciones disciplinarias, bajos resultados de evaluaciones externas sobre la gestión, hallazgos en auditorías de control interno y organismos de control, insatisfacción de la ciudadanía.</v>
      </c>
      <c r="F23" s="180" t="str">
        <f>'3. Probabilidad'!C13</f>
        <v>POSIBLE</v>
      </c>
      <c r="G23" s="180" t="str">
        <f>'4. Impacto'!AR8</f>
        <v>CATASTRÓFICO</v>
      </c>
      <c r="H23" s="180" t="str">
        <f>IF(OR(F23=0,G23=0),"",INDEX('Mapa de Calor'!$D$5:$H$9,MATCH(Mapa_de_Riesgo!F23,'Mapa de Calor'!$B$5:$B$9,0),MATCH(Mapa_de_Riesgo!G23,'Mapa de Calor'!$D$10:$H$10,0)))</f>
        <v>Zona Extrema</v>
      </c>
      <c r="I23" s="63" t="str">
        <f>'5. Diseño de Controles'!E10</f>
        <v>Reducir</v>
      </c>
      <c r="J23" s="180" t="str">
        <f>IF('6.Análisis_de_controles'!V10="FUERTE",IF(F23="CASI SEGURO","POSIBLE",IF(F23="PROBABLE","IMPROBABLE",IF(F23="POSIBLE","RARA VEZ",IF(F23="IMPROBABLE","RARA VEZ",IF(F23="RARA VEZ","RARA VEZ"))))),IF('6.Análisis_de_controles'!V10="MODERADO",IF(F23="CASI SEGURO","PROBABLE",IF(F23="PROBABLE","POSIBLE",IF(F23="POSIBLE","IMPROBABLE",IF(F23="IMPROBABLE","RARA VEZ",IF(F23="RARA VEZ","RARA VEZ"))))),IF('6.Análisis_de_controles'!V10="DÉBIL",F23)))</f>
        <v>RARA VEZ</v>
      </c>
      <c r="K23" s="180" t="str">
        <f t="shared" ref="K23" si="1">G23</f>
        <v>CATASTRÓFICO</v>
      </c>
      <c r="L23" s="183" t="str">
        <f>IF(OR(F23=0,G23=0),"",INDEX('Mapa de Calor'!$D$5:$H$9,MATCH(J23,'Mapa de Calor'!$B$5:$B$9,0),MATCH(K23,'Mapa de Calor'!$D$10:$H$10,0)))</f>
        <v>Zona Extrema</v>
      </c>
      <c r="M23" s="131" t="str">
        <f>'5. Diseño de Controles'!F10</f>
        <v>Instruir a los líderes de procesos sobre la obligatoriedad, términos y calidad de la información a divulgar</v>
      </c>
      <c r="N23" s="82" t="str">
        <f>'5. Diseño de Controles'!G10</f>
        <v xml:space="preserve">Preventivo </v>
      </c>
      <c r="O23" s="117" t="str">
        <f>'5. Diseño de Controles'!L10</f>
        <v>Comunicar a los líderes de procesos la información mínima obligatoria a publicar, con sus términos, formatos y características</v>
      </c>
      <c r="P23" s="94" t="str">
        <f>'5. Diseño de Controles'!M10</f>
        <v xml:space="preserve">Oficina Asesora de Planeación </v>
      </c>
      <c r="Q23" s="94" t="str">
        <f>'5. Diseño de Controles'!N10</f>
        <v>Marzo de 2024</v>
      </c>
      <c r="R23" s="94" t="str">
        <f>'5. Diseño de Controles'!O10</f>
        <v>Segundo  cuatrimestre</v>
      </c>
    </row>
    <row r="24" spans="1:18" s="53" customFormat="1" ht="150" customHeight="1" x14ac:dyDescent="0.25">
      <c r="A24" s="224"/>
      <c r="B24" s="199"/>
      <c r="C24" s="202"/>
      <c r="D24" s="81" t="str">
        <f>'2. Causas y Consecuencias'!D17</f>
        <v>Limitado aprovechamiento de canales y recursos</v>
      </c>
      <c r="E24" s="202"/>
      <c r="F24" s="181"/>
      <c r="G24" s="181"/>
      <c r="H24" s="181"/>
      <c r="I24" s="63" t="str">
        <f>'5. Diseño de Controles'!E11</f>
        <v>Reducir</v>
      </c>
      <c r="J24" s="181"/>
      <c r="K24" s="181"/>
      <c r="L24" s="184"/>
      <c r="M24" s="131" t="str">
        <f>'5. Diseño de Controles'!F11</f>
        <v>Masificar la información por múltiples canales de difusión</v>
      </c>
      <c r="N24" s="82" t="str">
        <f>'5. Diseño de Controles'!G11</f>
        <v xml:space="preserve">Preventivo </v>
      </c>
      <c r="O24" s="117" t="str">
        <f>'5. Diseño de Controles'!L11</f>
        <v>Aprovechar el mayor número de canales y recursos para masificar la información, como página web, correos electrónicos, portales de información del estado, redes sociales, mensajería instantánea, entre otros</v>
      </c>
      <c r="P24" s="94" t="str">
        <f>'5. Diseño de Controles'!M11</f>
        <v>Comunicaciones y web máster</v>
      </c>
      <c r="Q24" s="94" t="str">
        <f>'5. Diseño de Controles'!N11</f>
        <v>Permanente</v>
      </c>
      <c r="R24" s="94" t="str">
        <f>'5. Diseño de Controles'!O11</f>
        <v>Cuatrimestral (continuo)</v>
      </c>
    </row>
    <row r="25" spans="1:18" ht="142.5" customHeight="1" x14ac:dyDescent="0.25">
      <c r="A25" s="224"/>
      <c r="B25" s="200"/>
      <c r="C25" s="203"/>
      <c r="D25" s="81" t="str">
        <f>'2. Causas y Consecuencias'!D18</f>
        <v>Negligencia institucional</v>
      </c>
      <c r="E25" s="203"/>
      <c r="F25" s="182"/>
      <c r="G25" s="182"/>
      <c r="H25" s="182"/>
      <c r="I25" s="63" t="str">
        <f>'5. Diseño de Controles'!E12</f>
        <v>Reducir</v>
      </c>
      <c r="J25" s="182"/>
      <c r="K25" s="182"/>
      <c r="L25" s="185"/>
      <c r="M25" s="131" t="str">
        <f>'5. Diseño de Controles'!F12</f>
        <v>Sensibilización a funcionarios sobre el deber de divulgar proactivamente la información pública</v>
      </c>
      <c r="N25" s="82" t="str">
        <f>'5. Diseño de Controles'!G12</f>
        <v xml:space="preserve">Preventivo </v>
      </c>
      <c r="O25" s="117" t="str">
        <f>'5. Diseño de Controles'!L12</f>
        <v>Desarrollar mesas de trabajo y procesos de formación y sensibilización, dirigidos a fortalecer las competencias laborales y compromiso de los funcionarios, en torno al deber de divulgar proactivamente la información pública</v>
      </c>
      <c r="P25" s="94" t="str">
        <f>'5. Diseño de Controles'!M12</f>
        <v>Oficina Asesora de Planeación y Talento Humano</v>
      </c>
      <c r="Q25" s="94" t="str">
        <f>'5. Diseño de Controles'!N12</f>
        <v>Marzo de 2023</v>
      </c>
      <c r="R25" s="94" t="str">
        <f>'5. Diseño de Controles'!O12</f>
        <v>Segundo  cuatrimestre</v>
      </c>
    </row>
    <row r="26" spans="1:18" ht="158.25" customHeight="1" x14ac:dyDescent="0.25">
      <c r="A26" s="225" t="s">
        <v>235</v>
      </c>
      <c r="B26" s="205">
        <v>4</v>
      </c>
      <c r="C26" s="201" t="str">
        <f>'1. Identificación del riesgo'!C15</f>
        <v>Desvío de las ayudas o recursos para las víctimas de desastres y del conflicto armado</v>
      </c>
      <c r="D26" s="81" t="str">
        <f>'2. Causas y Consecuencias'!D19</f>
        <v>Deficientes controles internos</v>
      </c>
      <c r="E26" s="201" t="str">
        <f>'2. Causas y Consecuencias'!E19</f>
        <v>Desconfianza ciudadana, pérdida de credibilidad,  incumplimiento de la misión institucional, afectación de la imagen de la alcaldía, desigualdad, deterioro de la salud de los afectados, pérdida de negocios y de empleos, reclamos y rebeldía ciudadana</v>
      </c>
      <c r="F26" s="180" t="str">
        <f>'3. Probabilidad'!C14</f>
        <v>POSIBLE</v>
      </c>
      <c r="G26" s="180" t="str">
        <f>'4. Impacto'!AR9</f>
        <v>CATASTRÓFICO</v>
      </c>
      <c r="H26" s="180" t="str">
        <f>IF(OR(F26=0,G26=0),"",INDEX('Mapa de Calor'!$D$5:$H$9,MATCH(Mapa_de_Riesgo!F26,'Mapa de Calor'!$B$5:$B$9,0),MATCH(Mapa_de_Riesgo!G26,'Mapa de Calor'!$D$10:$H$10,0)))</f>
        <v>Zona Extrema</v>
      </c>
      <c r="I26" s="63" t="str">
        <f>'5. Diseño de Controles'!E13</f>
        <v>Reducir</v>
      </c>
      <c r="J26" s="180" t="str">
        <f>IF('6.Análisis_de_controles'!V13="FUERTE",IF(F26="CASI SEGURO","POSIBLE",IF(F26="PROBABLE","IMPROBABLE",IF(F26="POSIBLE","RARA VEZ",IF(F26="IMPROBABLE","RARA VEZ",IF(F26="RARA VEZ","RARA VEZ"))))),IF('6.Análisis_de_controles'!V13="MODERADO",IF(F26="CASI SEGURO","PROBABLE",IF(F26="PROBABLE","POSIBLE",IF(F26="POSIBLE","IMPROBABLE",IF(F26="IMPROBABLE","RARA VEZ",IF(F26="RARA VEZ","RARA VEZ"))))),IF('6.Análisis_de_controles'!V13="DÉBIL",F26)))</f>
        <v>RARA VEZ</v>
      </c>
      <c r="K26" s="180" t="str">
        <f t="shared" ref="K26" si="2">G26</f>
        <v>CATASTRÓFICO</v>
      </c>
      <c r="L26" s="183" t="str">
        <f>IF(OR(F26=0,G26=0),"",INDEX('Mapa de Calor'!$D$5:$H$9,MATCH(J26,'Mapa de Calor'!$B$5:$B$9,0),MATCH(K26,'Mapa de Calor'!$D$10:$H$10,0)))</f>
        <v>Zona Extrema</v>
      </c>
      <c r="M26" s="131" t="str">
        <f>'5. Diseño de Controles'!F13</f>
        <v xml:space="preserve">Verificar la entrega real de ayudas a los afectados y víctimas </v>
      </c>
      <c r="N26" s="82" t="str">
        <f>'5. Diseño de Controles'!G13</f>
        <v>Detectivo</v>
      </c>
      <c r="O26" s="117" t="str">
        <f>'5. Diseño de Controles'!L13</f>
        <v>Verificar que las ayudas sean entregadas a quienes aparecen como víctimas, mediante la comprobación de la identidad, con rtegistros fotográficos y firmas, y con presencia de la Personería u otras autoridades o funcionarios de la alcaldía</v>
      </c>
      <c r="P26" s="94" t="str">
        <f>'5. Diseño de Controles'!M13</f>
        <v xml:space="preserve">Secretaría de Gobierno y Desarrollo Comunitario </v>
      </c>
      <c r="Q26" s="94" t="str">
        <f>'5. Diseño de Controles'!N13</f>
        <v xml:space="preserve">Cada vez que se entreguen ayudas </v>
      </c>
      <c r="R26" s="94" t="str">
        <f>'5. Diseño de Controles'!O13</f>
        <v xml:space="preserve">Permanente </v>
      </c>
    </row>
    <row r="27" spans="1:18" ht="189" customHeight="1" x14ac:dyDescent="0.25">
      <c r="A27" s="225"/>
      <c r="B27" s="206"/>
      <c r="C27" s="202"/>
      <c r="D27" s="81" t="str">
        <f>'2. Causas y Consecuencias'!D20</f>
        <v>Ausencia de auditorías de control interno</v>
      </c>
      <c r="E27" s="202"/>
      <c r="F27" s="181"/>
      <c r="G27" s="181"/>
      <c r="H27" s="181"/>
      <c r="I27" s="63" t="str">
        <f>'5. Diseño de Controles'!E14</f>
        <v>Reducir</v>
      </c>
      <c r="J27" s="181"/>
      <c r="K27" s="181"/>
      <c r="L27" s="184"/>
      <c r="M27" s="131" t="str">
        <f>'5. Diseño de Controles'!F14</f>
        <v>Realizar auditorías sobre la entrega de ayudas a los afectados por desastres y tragedias</v>
      </c>
      <c r="N27" s="82" t="str">
        <f>'5. Diseño de Controles'!G14</f>
        <v>Detectivo</v>
      </c>
      <c r="O27" s="117" t="str">
        <f>'5. Diseño de Controles'!L14</f>
        <v>Incluir en el Plan anual de visitas de control interno la auditorías sobre Programas de ayuda y asistencia humanitaria por calamidades y desastres. Ejecutar la auditoría de acuerdo con los procedimientos internos. Suscribir plan de mejoramiento cuando sea procedente.</v>
      </c>
      <c r="P27" s="94" t="str">
        <f>'5. Diseño de Controles'!M14</f>
        <v>Oficina de Control Interno</v>
      </c>
      <c r="Q27" s="94" t="str">
        <f>'5. Diseño de Controles'!N14</f>
        <v xml:space="preserve">De acuerdo con la programación de las visitas de auditorias </v>
      </c>
      <c r="R27" s="94" t="str">
        <f>'5. Diseño de Controles'!O14</f>
        <v>Segundo semestre de 2024</v>
      </c>
    </row>
    <row r="28" spans="1:18" ht="18" customHeight="1" x14ac:dyDescent="0.25">
      <c r="A28" s="225"/>
      <c r="B28" s="207"/>
      <c r="C28" s="203"/>
      <c r="D28" s="81">
        <f>'2. Causas y Consecuencias'!D21</f>
        <v>0</v>
      </c>
      <c r="E28" s="203"/>
      <c r="F28" s="182"/>
      <c r="G28" s="182"/>
      <c r="H28" s="182"/>
      <c r="I28" s="63" t="e">
        <f>'5. Diseño de Controles'!#REF!</f>
        <v>#REF!</v>
      </c>
      <c r="J28" s="182"/>
      <c r="K28" s="182"/>
      <c r="L28" s="185"/>
      <c r="M28" s="131">
        <f>'5. Diseño de Controles'!F15</f>
        <v>0</v>
      </c>
      <c r="N28" s="82">
        <f>'5. Diseño de Controles'!G15</f>
        <v>0</v>
      </c>
      <c r="O28" s="117">
        <f>'5. Diseño de Controles'!L15</f>
        <v>0</v>
      </c>
      <c r="P28" s="94">
        <f>'5. Diseño de Controles'!M15</f>
        <v>0</v>
      </c>
      <c r="Q28" s="94">
        <f>'5. Diseño de Controles'!N15</f>
        <v>0</v>
      </c>
      <c r="R28" s="94">
        <f>'5. Diseño de Controles'!O15</f>
        <v>0</v>
      </c>
    </row>
    <row r="29" spans="1:18" ht="188.25" customHeight="1" x14ac:dyDescent="0.25">
      <c r="A29" s="225"/>
      <c r="B29" s="205">
        <v>5</v>
      </c>
      <c r="C29" s="201" t="str">
        <f>'1. Identificación del riesgo'!C16</f>
        <v>Favorecer a presuntos infractores en los operativos o procedimientos de control a establecimientos comerciales, propiedad horizontal o particulares que ocupan el espacio público, absteniéndose de sancionarlos, intervenirlos o  decomisar bienes o removerlos del espacio público.</v>
      </c>
      <c r="D29" s="81" t="str">
        <f>'2. Causas y Consecuencias'!D22</f>
        <v>Deficientes controles internos</v>
      </c>
      <c r="E29" s="201" t="str">
        <f>'2. Causas y Consecuencias'!E22</f>
        <v>Pérdida o deterioro de la autoridad, ineficiencia administrativa, denuncias, deterioro de la confianza ciudadana, investigaciones disciplinarias, impunidad en la comisión de irregularidades, desigualdad, congestión del espacio público, contaminación visual y ambiental</v>
      </c>
      <c r="F29" s="180" t="str">
        <f>'3. Probabilidad'!C15</f>
        <v>POSIBLE</v>
      </c>
      <c r="G29" s="180" t="str">
        <f>'4. Impacto'!AR10</f>
        <v>CATASTRÓFICO</v>
      </c>
      <c r="H29" s="180" t="str">
        <f>IF(OR(F29=0,G29=0),"",INDEX('Mapa de Calor'!$D$5:$H$9,MATCH(Mapa_de_Riesgo!F29,'Mapa de Calor'!$B$5:$B$9,0),MATCH(Mapa_de_Riesgo!G29,'Mapa de Calor'!$D$10:$H$10,0)))</f>
        <v>Zona Extrema</v>
      </c>
      <c r="I29" s="63" t="str">
        <f>'5. Diseño de Controles'!E16</f>
        <v>Reducir</v>
      </c>
      <c r="J29" s="180" t="str">
        <f>IF('6.Análisis_de_controles'!V16="FUERTE",IF(F29="CASI SEGURO","POSIBLE",IF(F29="PROBABLE","IMPROBABLE",IF(F29="POSIBLE","RARA VEZ",IF(F29="IMPROBABLE","RARA VEZ",IF(F29="RARA VEZ","RARA VEZ"))))),IF('6.Análisis_de_controles'!V16="MODERADO",IF(F29="CASI SEGURO","PROBABLE",IF(F29="PROBABLE","POSIBLE",IF(F29="POSIBLE","IMPROBABLE",IF(F29="IMPROBABLE","RARA VEZ",IF(F29="RARA VEZ","RARA VEZ"))))),IF('6.Análisis_de_controles'!V16="DÉBIL",F29)))</f>
        <v>IMPROBABLE</v>
      </c>
      <c r="K29" s="180" t="str">
        <f t="shared" ref="K29" si="3">G29</f>
        <v>CATASTRÓFICO</v>
      </c>
      <c r="L29" s="183" t="str">
        <f>IF(OR(F29=0,G29=0),"",INDEX('Mapa de Calor'!$D$5:$H$9,MATCH(J29,'Mapa de Calor'!$B$5:$B$9,0),MATCH(K29,'Mapa de Calor'!$D$10:$H$10,0)))</f>
        <v>Zona Extrema</v>
      </c>
      <c r="M29" s="131" t="str">
        <f>'5. Diseño de Controles'!F16</f>
        <v>Vigilar las actuaciones y operativos de control a establecimientos comerciales, propiedad horizontal y ocupación de espacio público</v>
      </c>
      <c r="N29" s="82" t="str">
        <f>'5. Diseño de Controles'!G16</f>
        <v>Preventivo</v>
      </c>
      <c r="O29" s="117" t="str">
        <f>'5. Diseño de Controles'!L16</f>
        <v xml:space="preserve">Revisar el cumplimiento de los procedimientos y protcolos para las actuaciones y operrativos de control a establecimienos comerciales, propiedad horizonntal y ocupación de espacio público, verificando que se cumpla el propósito de los controles y operativos </v>
      </c>
      <c r="P29" s="94" t="str">
        <f>'5. Diseño de Controles'!M16</f>
        <v xml:space="preserve">Secretaría de Gobierno y Desarrollo Comunitario </v>
      </c>
      <c r="Q29" s="94" t="str">
        <f>'5. Diseño de Controles'!N16</f>
        <v xml:space="preserve">Cuando se realicen operativos y controles </v>
      </c>
      <c r="R29" s="94" t="str">
        <f>'5. Diseño de Controles'!O16</f>
        <v>Cuatrimestral (continuo)</v>
      </c>
    </row>
    <row r="30" spans="1:18" ht="189" customHeight="1" x14ac:dyDescent="0.25">
      <c r="A30" s="225"/>
      <c r="B30" s="206"/>
      <c r="C30" s="202"/>
      <c r="D30" s="81" t="str">
        <f>'2. Causas y Consecuencias'!D23</f>
        <v>Trafico de influencias</v>
      </c>
      <c r="E30" s="202"/>
      <c r="F30" s="181"/>
      <c r="G30" s="181"/>
      <c r="H30" s="181"/>
      <c r="I30" s="63" t="str">
        <f>'5. Diseño de Controles'!E17</f>
        <v>Reducir</v>
      </c>
      <c r="J30" s="181"/>
      <c r="K30" s="181"/>
      <c r="L30" s="184"/>
      <c r="M30" s="131" t="str">
        <f>'5. Diseño de Controles'!F17</f>
        <v>Registro de actividades y de situación encontrada</v>
      </c>
      <c r="N30" s="82" t="str">
        <f>'5. Diseño de Controles'!G17</f>
        <v>Correctivo</v>
      </c>
      <c r="O30" s="117" t="str">
        <f>'5. Diseño de Controles'!L17</f>
        <v>Dejar un registro de los hechos y circunstancias encontradas en cada caso, indicando las presuntas irregularidades o el cumplimiento de requisitos, ajduntando evidencias de lo que se diga aen el registro, preferiblemente documentales y de vieos o fotográficas.</v>
      </c>
      <c r="P30" s="94" t="str">
        <f>'5. Diseño de Controles'!M17</f>
        <v xml:space="preserve">Secretaría de Gobierno y Desarrollo comunitario </v>
      </c>
      <c r="Q30" s="94" t="str">
        <f>'5. Diseño de Controles'!N17</f>
        <v xml:space="preserve">Permanente </v>
      </c>
      <c r="R30" s="94" t="str">
        <f>'5. Diseño de Controles'!O17</f>
        <v>De acuerdo con la programación interna</v>
      </c>
    </row>
    <row r="31" spans="1:18" ht="18" customHeight="1" x14ac:dyDescent="0.25">
      <c r="A31" s="225"/>
      <c r="B31" s="207"/>
      <c r="C31" s="203"/>
      <c r="D31" s="81">
        <f>'2. Causas y Consecuencias'!D24</f>
        <v>0</v>
      </c>
      <c r="E31" s="203"/>
      <c r="F31" s="182"/>
      <c r="G31" s="182"/>
      <c r="H31" s="182"/>
      <c r="I31" s="63" t="e">
        <f>'5. Diseño de Controles'!#REF!</f>
        <v>#REF!</v>
      </c>
      <c r="J31" s="182"/>
      <c r="K31" s="182"/>
      <c r="L31" s="185"/>
      <c r="M31" s="131">
        <f>'5. Diseño de Controles'!F18</f>
        <v>0</v>
      </c>
      <c r="N31" s="82">
        <f>'5. Diseño de Controles'!G18</f>
        <v>0</v>
      </c>
      <c r="O31" s="117">
        <f>'5. Diseño de Controles'!L18</f>
        <v>0</v>
      </c>
      <c r="P31" s="94">
        <f>'5. Diseño de Controles'!M18</f>
        <v>0</v>
      </c>
      <c r="Q31" s="94">
        <f>'5. Diseño de Controles'!N18</f>
        <v>0</v>
      </c>
      <c r="R31" s="94">
        <f>'5. Diseño de Controles'!O18</f>
        <v>0</v>
      </c>
    </row>
    <row r="32" spans="1:18" ht="282.75" customHeight="1" x14ac:dyDescent="0.25">
      <c r="A32" s="225"/>
      <c r="B32" s="205">
        <v>6</v>
      </c>
      <c r="C32" s="201" t="str">
        <f>'1. Identificación del riesgo'!C17</f>
        <v>Utilizar información por parte de servidores públicos y contratistas de la alcaldía, relacionada con auxilios y ayudas, apoyo a población desplazada, vulnerable, mujeres cabeza de familia, adulto mayor o de juventudes, para favorecer indebidamente a personas en particular o para obtener provecho particular o para un tercero</v>
      </c>
      <c r="D32" s="81" t="str">
        <f>'2. Causas y Consecuencias'!D25</f>
        <v>Poca difusión de planes, programas, beneficios, auyudas para población vulnerable, mujers cabeza de hogar, y de los mecanimos para acceder y para seleccionar a los beneficarios</v>
      </c>
      <c r="E32" s="201" t="str">
        <f>'2. Causas y Consecuencias'!E25</f>
        <v>Pérdida o deterioro de la autoridad, incumplimiento de metas del Plan de desarrollo, denuncias, deterioro de la confianza ciudadana, investigaciones disciplinarias, inconformidad ciudadana , inequidad y pobreza</v>
      </c>
      <c r="F32" s="180" t="str">
        <f>'3. Probabilidad'!C16</f>
        <v>PROBABLE</v>
      </c>
      <c r="G32" s="180" t="str">
        <f>'4. Impacto'!AR11</f>
        <v>CATASTRÓFICO</v>
      </c>
      <c r="H32" s="180" t="str">
        <f>IF(OR(F32=0,G32=0),"",INDEX('Mapa de Calor'!$D$5:$H$9,MATCH(Mapa_de_Riesgo!F32,'Mapa de Calor'!$B$5:$B$9,0),MATCH(Mapa_de_Riesgo!G32,'Mapa de Calor'!$D$10:$H$10,0)))</f>
        <v>Zona Extrema</v>
      </c>
      <c r="I32" s="63" t="str">
        <f>'5. Diseño de Controles'!E22</f>
        <v>Reducir</v>
      </c>
      <c r="J32" s="180" t="str">
        <f>IF('6.Análisis_de_controles'!V19="FUERTE",IF(F32="CASI SEGURO","POSIBLE",IF(F32="PROBABLE","IMPROBABLE",IF(F32="POSIBLE","RARA VEZ",IF(F32="IMPROBABLE","RARA VEZ",IF(F32="RARA VEZ","RARA VEZ"))))),IF('6.Análisis_de_controles'!V19="MODERADO",IF(F32="CASI SEGURO","PROBABLE",IF(F32="PROBABLE","POSIBLE",IF(F32="POSIBLE","IMPROBABLE",IF(F32="IMPROBABLE","RARA VEZ",IF(F32="RARA VEZ","RARA VEZ"))))),IF('6.Análisis_de_controles'!V19="DÉBIL",F32)))</f>
        <v>POSIBLE</v>
      </c>
      <c r="K32" s="180" t="str">
        <f t="shared" ref="K32" si="4">G32</f>
        <v>CATASTRÓFICO</v>
      </c>
      <c r="L32" s="183" t="str">
        <f>IF(OR(F32=0,G32=0),"",INDEX('Mapa de Calor'!$D$5:$H$9,MATCH(J32,'Mapa de Calor'!$B$5:$B$9,0),MATCH(K32,'Mapa de Calor'!$D$10:$H$10,0)))</f>
        <v>Zona Extrema</v>
      </c>
      <c r="M32" s="131" t="str">
        <f>'5. Diseño de Controles'!F19</f>
        <v>Difusión de información sobre planes, programas y beneficios para población vulnerable y madres cabeza de familia</v>
      </c>
      <c r="N32" s="82" t="str">
        <f>'5. Diseño de Controles'!G19</f>
        <v>Preventivo</v>
      </c>
      <c r="O32" s="117" t="str">
        <f>'5. Diseño de Controles'!L19</f>
        <v>Difundiir la información sobre planes, programas y beneficios para población vulnerable y madres cabeza de familia enla página web en el banner principal, en programas radiales, por las redes sociales institucionales y por canales que accedan los destinatarios o interesados, y verificación de cumplimiento de requisitos de una muestra aleatoria de  los beneficiados por parte de un funcionario diferente al líder del proceso</v>
      </c>
      <c r="P32" s="94" t="str">
        <f>'5. Diseño de Controles'!M19</f>
        <v xml:space="preserve">Secretaría de Gobierno y Desarrollo comunitario </v>
      </c>
      <c r="Q32" s="94" t="str">
        <f>'5. Diseño de Controles'!N19</f>
        <v xml:space="preserve">Actualización semestral </v>
      </c>
      <c r="R32" s="94" t="str">
        <f>'5. Diseño de Controles'!O19</f>
        <v>De acuerdo con la programación interna</v>
      </c>
    </row>
    <row r="33" spans="1:18" ht="19.5" customHeight="1" x14ac:dyDescent="0.25">
      <c r="A33" s="225"/>
      <c r="B33" s="206"/>
      <c r="C33" s="202"/>
      <c r="D33" s="81">
        <f>'2. Causas y Consecuencias'!D26</f>
        <v>0</v>
      </c>
      <c r="E33" s="202"/>
      <c r="F33" s="181"/>
      <c r="G33" s="181"/>
      <c r="H33" s="181"/>
      <c r="I33" s="63" t="str">
        <f>'5. Diseño de Controles'!E23</f>
        <v>Reducir</v>
      </c>
      <c r="J33" s="181"/>
      <c r="K33" s="181"/>
      <c r="L33" s="184"/>
      <c r="M33" s="131">
        <f>'5. Diseño de Controles'!F20</f>
        <v>0</v>
      </c>
      <c r="N33" s="82">
        <f>'5. Diseño de Controles'!G20</f>
        <v>0</v>
      </c>
      <c r="O33" s="117">
        <f>'5. Diseño de Controles'!L20</f>
        <v>0</v>
      </c>
      <c r="P33" s="94">
        <f>'5. Diseño de Controles'!M20</f>
        <v>0</v>
      </c>
      <c r="Q33" s="94">
        <f>'5. Diseño de Controles'!N20</f>
        <v>0</v>
      </c>
      <c r="R33" s="94">
        <f>'5. Diseño de Controles'!O20</f>
        <v>0</v>
      </c>
    </row>
    <row r="34" spans="1:18" ht="15" customHeight="1" x14ac:dyDescent="0.25">
      <c r="A34" s="225"/>
      <c r="B34" s="207"/>
      <c r="C34" s="203"/>
      <c r="D34" s="81">
        <f>'2. Causas y Consecuencias'!D27</f>
        <v>0</v>
      </c>
      <c r="E34" s="203"/>
      <c r="F34" s="182"/>
      <c r="G34" s="182"/>
      <c r="H34" s="182"/>
      <c r="I34" s="63"/>
      <c r="J34" s="182"/>
      <c r="K34" s="182"/>
      <c r="L34" s="185"/>
      <c r="M34" s="131">
        <f>'5. Diseño de Controles'!F21</f>
        <v>0</v>
      </c>
      <c r="N34" s="82">
        <f>'5. Diseño de Controles'!G21</f>
        <v>0</v>
      </c>
      <c r="O34" s="117">
        <f>'5. Diseño de Controles'!L21</f>
        <v>0</v>
      </c>
      <c r="P34" s="94">
        <f>'5. Diseño de Controles'!M21</f>
        <v>0</v>
      </c>
      <c r="Q34" s="94">
        <f>'5. Diseño de Controles'!N21</f>
        <v>0</v>
      </c>
      <c r="R34" s="94">
        <f>'5. Diseño de Controles'!O21</f>
        <v>0</v>
      </c>
    </row>
    <row r="35" spans="1:18" s="53" customFormat="1" ht="137.25" customHeight="1" x14ac:dyDescent="0.25">
      <c r="A35" s="168"/>
      <c r="B35" s="205">
        <v>7</v>
      </c>
      <c r="C35" s="201" t="str">
        <f>'1. Identificación del riesgo'!C18</f>
        <v>Contratar con fundaciones o contratistas no idóneos o que no cumplen los perfiles para la prestación de servicios de salud, para sacer provecho para sí o para terceros.</v>
      </c>
      <c r="D35" s="81" t="str">
        <f>'2. Causas y Consecuencias'!D28</f>
        <v xml:space="preserve">
Ausencia o debilidad de controles en la verificación de requisitos exigidos para la prestación del servicio 
</v>
      </c>
      <c r="E35" s="201" t="str">
        <f>'2. Causas y Consecuencias'!E28</f>
        <v>Investigaciones disciplinarias, fiscales y/o penales, generación de reprocesos y desgaste administrativo, percepción negativa de la ciudadanía frente a la entidad, incumplimiento de objetivos y metas por cumplimiento defectuoso de contratos, desconfianza ciudadana, apatía frente a la administración municipal, deterior de la imagen de la entidad y de los funcionarios, deterioro de la prestación del servicio de salud a la población, afectación en la salud de la población</v>
      </c>
      <c r="F35" s="180" t="str">
        <f>'3. Probabilidad'!C17</f>
        <v>POSIBLE</v>
      </c>
      <c r="G35" s="180" t="str">
        <f>'4. Impacto'!AR12</f>
        <v>CATASTRÓFICO</v>
      </c>
      <c r="H35" s="180" t="str">
        <f>IF(OR(F35=0,G35=0),"",INDEX('Mapa de Calor'!$D$5:$H$9,MATCH(Mapa_de_Riesgo!F35,'Mapa de Calor'!$B$5:$B$9,0),MATCH(Mapa_de_Riesgo!G35,'Mapa de Calor'!$D$10:$H$10,0)))</f>
        <v>Zona Extrema</v>
      </c>
      <c r="I35" s="63" t="str">
        <f>'5. Diseño de Controles'!E25</f>
        <v>Reducir</v>
      </c>
      <c r="J35" s="180" t="str">
        <f>IF('6.Análisis_de_controles'!V22="FUERTE",IF(F35="CASI SEGURO","POSIBLE",IF(F35="PROBABLE","IMPROBABLE",IF(F35="POSIBLE","RARA VEZ",IF(F35="IMPROBABLE","RARA VEZ",IF(F35="RARA VEZ","RARA VEZ"))))),IF('6.Análisis_de_controles'!V22="MODERADO",IF(F35="CASI SEGURO","PROBABLE",IF(F35="PROBABLE","POSIBLE",IF(F35="POSIBLE","IMPROBABLE",IF(F35="IMPROBABLE","RARA VEZ",IF(F35="RARA VEZ","RARA VEZ"))))),IF('6.Análisis_de_controles'!V22="DÉBIL",F35)))</f>
        <v>IMPROBABLE</v>
      </c>
      <c r="K35" s="180" t="str">
        <f t="shared" ref="K35" si="5">G35</f>
        <v>CATASTRÓFICO</v>
      </c>
      <c r="L35" s="166"/>
      <c r="M35" s="131" t="str">
        <f>'5. Diseño de Controles'!F22</f>
        <v>Herramienta de control interno del proceso</v>
      </c>
      <c r="N35" s="82" t="str">
        <f>'5. Diseño de Controles'!G22</f>
        <v>Detectivo</v>
      </c>
      <c r="O35" s="117" t="str">
        <f>'5. Diseño de Controles'!L22</f>
        <v xml:space="preserve">Construir e implementar unas herramienta de chequeo que permita visualizar los requisitos definidos y la información presentada por cada oferente. </v>
      </c>
      <c r="P35" s="94" t="str">
        <f>'5. Diseño de Controles'!M22</f>
        <v xml:space="preserve">Secretario de salud,
Jefe de oficina jurídica </v>
      </c>
      <c r="Q35" s="94" t="str">
        <f>'5. Diseño de Controles'!N22</f>
        <v>Primer trimestre de 2024</v>
      </c>
      <c r="R35" s="94" t="str">
        <f>'5. Diseño de Controles'!O22</f>
        <v>Junio de 2024</v>
      </c>
    </row>
    <row r="36" spans="1:18" s="53" customFormat="1" ht="93" customHeight="1" x14ac:dyDescent="0.25">
      <c r="A36" s="217" t="s">
        <v>236</v>
      </c>
      <c r="B36" s="206"/>
      <c r="C36" s="202"/>
      <c r="D36" s="81" t="str">
        <f>'2. Causas y Consecuencias'!D29</f>
        <v xml:space="preserve">Deficiencias en la selección del personal que evalúa las ofertas </v>
      </c>
      <c r="E36" s="202"/>
      <c r="F36" s="181"/>
      <c r="G36" s="181"/>
      <c r="H36" s="181"/>
      <c r="I36" s="63" t="str">
        <f>'5. Diseño de Controles'!E26</f>
        <v>Reducir</v>
      </c>
      <c r="J36" s="181"/>
      <c r="K36" s="181"/>
      <c r="L36" s="166"/>
      <c r="M36" s="131" t="str">
        <f>'5. Diseño de Controles'!F23</f>
        <v>Perfiles técnicos de evaluadores</v>
      </c>
      <c r="N36" s="82" t="str">
        <f>'5. Diseño de Controles'!G23</f>
        <v>Preventivo</v>
      </c>
      <c r="O36" s="117" t="str">
        <f>'5. Diseño de Controles'!L23</f>
        <v>Establecer perfiles requeridos para el grupo evaluador de las ofertas relacionadas con el proceso.</v>
      </c>
      <c r="P36" s="94" t="str">
        <f>'5. Diseño de Controles'!M23</f>
        <v>Secretario de Salud, Secretario administrativo y Jefe de oficina jurídica</v>
      </c>
      <c r="Q36" s="94" t="str">
        <f>'5. Diseño de Controles'!N23</f>
        <v>Cada vez que se requiera</v>
      </c>
      <c r="R36" s="94" t="str">
        <f>'5. Diseño de Controles'!O23</f>
        <v>Cuatrimestral</v>
      </c>
    </row>
    <row r="37" spans="1:18" s="53" customFormat="1" ht="175.5" customHeight="1" x14ac:dyDescent="0.25">
      <c r="A37" s="217"/>
      <c r="B37" s="207"/>
      <c r="C37" s="203"/>
      <c r="D37" s="81" t="str">
        <f>'2. Causas y Consecuencias'!D30</f>
        <v>Intereses Personales</v>
      </c>
      <c r="E37" s="203"/>
      <c r="F37" s="182"/>
      <c r="G37" s="182"/>
      <c r="H37" s="182"/>
      <c r="I37" s="63" t="str">
        <f>'5. Diseño de Controles'!E27</f>
        <v>Reducir</v>
      </c>
      <c r="J37" s="182"/>
      <c r="K37" s="182"/>
      <c r="L37" s="166"/>
      <c r="M37" s="131" t="str">
        <f>'5. Diseño de Controles'!F24</f>
        <v>Actividades de sensibilización</v>
      </c>
      <c r="N37" s="82" t="str">
        <f>'5. Diseño de Controles'!G24</f>
        <v>Preventivo</v>
      </c>
      <c r="O37" s="117" t="str">
        <f>'5. Diseño de Controles'!L24</f>
        <v xml:space="preserve">Programar y ejecutar jornadas de Sensibilización relacionadas con el Código de Integridad en la alcaldía municipal,  incluyendo compromisos éticos, actividades de forlecimiento de los valores y la ética del servidor público. </v>
      </c>
      <c r="P37" s="94" t="str">
        <f>'5. Diseño de Controles'!M24</f>
        <v>Oficina de Talento Humano</v>
      </c>
      <c r="Q37" s="94" t="str">
        <f>'5. Diseño de Controles'!N24</f>
        <v>Una vez, en el primer semestre de 2024</v>
      </c>
      <c r="R37" s="94" t="str">
        <f>'5. Diseño de Controles'!O24</f>
        <v>Segundo semestre de 2024</v>
      </c>
    </row>
    <row r="38" spans="1:18" s="53" customFormat="1" ht="120" x14ac:dyDescent="0.25">
      <c r="A38" s="217"/>
      <c r="B38" s="205">
        <v>8</v>
      </c>
      <c r="C38" s="201" t="str">
        <f>'1. Identificación del riesgo'!C19</f>
        <v>Manipulación de resultados para beneficiar a las Entidades Administradoras de Planes de Beneficios (EAPB) en la gestión de procesos de auditorías, inspección, vigilancia, afiliaciones o atención de quejas en relación con la prestación de servicios de salud, favoreciéndolos, ocultando deficiencias o irregularidades detectadas, para obtener provecho propio o para un tercero.</v>
      </c>
      <c r="D38" s="81" t="str">
        <f>'2. Causas y Consecuencias'!D31</f>
        <v>Falta de lineamientos claros y estrictos para aplicar controles de auditorías e inspección sobre las (EAPB)</v>
      </c>
      <c r="E38" s="201" t="str">
        <f>'2. Causas y Consecuencias'!E31</f>
        <v>Investigaciones y sanciones de carácter penal por alterar u ocultar información, pérdida de confianza de la ciudadanía y grupos de interés, deterioro de la imagen, desconfianza ciudadana, deterioro de la prestación del servicio de salud a la población, proliferación de contagio de Covid, pérdida de vidas, afectación de la salud pública de la población.</v>
      </c>
      <c r="F38" s="180" t="str">
        <f>'3. Probabilidad'!C18</f>
        <v>POSIBLE</v>
      </c>
      <c r="G38" s="180" t="str">
        <f>'4. Impacto'!AR13</f>
        <v>CATASTRÓFICO</v>
      </c>
      <c r="H38" s="180" t="str">
        <f>IF(OR(F38=0,G38=0),"",INDEX('Mapa de Calor'!$D$5:$H$9,MATCH(Mapa_de_Riesgo!F38,'Mapa de Calor'!$B$5:$B$9,0),MATCH(Mapa_de_Riesgo!G38,'Mapa de Calor'!$D$10:$H$10,0)))</f>
        <v>Zona Extrema</v>
      </c>
      <c r="I38" s="63" t="e">
        <f>'5. Diseño de Controles'!#REF!</f>
        <v>#REF!</v>
      </c>
      <c r="J38" s="180" t="str">
        <f>IF('6.Análisis_de_controles'!V25="FUERTE",IF(F38="CASI SEGURO","POSIBLE",IF(F38="PROBABLE","IMPROBABLE",IF(F38="POSIBLE","RARA VEZ",IF(F38="IMPROBABLE","RARA VEZ",IF(F38="RARA VEZ","RARA VEZ"))))),IF('6.Análisis_de_controles'!V25="MODERADO",IF(F38="CASI SEGURO","PROBABLE",IF(F38="PROBABLE","POSIBLE",IF(F38="POSIBLE","IMPROBABLE",IF(F38="IMPROBABLE","RARA VEZ",IF(F38="RARA VEZ","RARA VEZ"))))),IF('6.Análisis_de_controles'!V25="DÉBIL",F38)))</f>
        <v>IMPROBABLE</v>
      </c>
      <c r="K38" s="180" t="str">
        <f t="shared" ref="K38" si="6">G38</f>
        <v>CATASTRÓFICO</v>
      </c>
      <c r="L38" s="183" t="str">
        <f>IF(OR(F38=0,G38=0),"",INDEX('Mapa de Calor'!$D$5:$H$9,MATCH(J38,'Mapa de Calor'!$B$5:$B$9,0),MATCH(K38,'Mapa de Calor'!$D$10:$H$10,0)))</f>
        <v>Zona Extrema</v>
      </c>
      <c r="M38" s="131" t="str">
        <f>'5. Diseño de Controles'!F25</f>
        <v xml:space="preserve">Seguimiento a resultados de las acciones de auditorías, inspección y control </v>
      </c>
      <c r="N38" s="82" t="str">
        <f>'5. Diseño de Controles'!G25</f>
        <v>Detectivo</v>
      </c>
      <c r="O38" s="117" t="str">
        <f>'5. Diseño de Controles'!L25</f>
        <v>Revisión y presentación de observaciones a los informes de control e inspección realizado por los funcionarios que visiten las EAPB</v>
      </c>
      <c r="P38" s="94" t="str">
        <f>'5. Diseño de Controles'!M25</f>
        <v>Secretario de Salud</v>
      </c>
      <c r="Q38" s="94" t="str">
        <f>'5. Diseño de Controles'!N25</f>
        <v>Permanente</v>
      </c>
      <c r="R38" s="94" t="str">
        <f>'5. Diseño de Controles'!O25</f>
        <v>Tercer cuatrimestre</v>
      </c>
    </row>
    <row r="39" spans="1:18" s="53" customFormat="1" ht="175.5" customHeight="1" x14ac:dyDescent="0.25">
      <c r="A39" s="217"/>
      <c r="B39" s="206"/>
      <c r="C39" s="202"/>
      <c r="D39" s="81" t="str">
        <f>'2. Causas y Consecuencias'!D32</f>
        <v>Defientes valores y principios éticos de los servidores públicos y contratistas</v>
      </c>
      <c r="E39" s="202"/>
      <c r="F39" s="181"/>
      <c r="G39" s="181"/>
      <c r="H39" s="181"/>
      <c r="I39" s="63" t="e">
        <f>'5. Diseño de Controles'!#REF!</f>
        <v>#REF!</v>
      </c>
      <c r="J39" s="181"/>
      <c r="K39" s="181"/>
      <c r="L39" s="184"/>
      <c r="M39" s="131" t="str">
        <f>'5. Diseño de Controles'!F26</f>
        <v>Actividades de sensibilización</v>
      </c>
      <c r="N39" s="82" t="str">
        <f>'5. Diseño de Controles'!G26</f>
        <v>Preventivo</v>
      </c>
      <c r="O39" s="117" t="str">
        <f>'5. Diseño de Controles'!L26</f>
        <v xml:space="preserve">Programar y ejecutar jornadas de Sensibilización relacionadas con el Código de Integridad en la alcaldía municipal,  incluyendo compromisos éticos, actividades de forlecimiento de los valores y la ética del servidor público. </v>
      </c>
      <c r="P39" s="94" t="str">
        <f>'5. Diseño de Controles'!M26</f>
        <v>Oficina de Talento Humano</v>
      </c>
      <c r="Q39" s="94" t="str">
        <f>'5. Diseño de Controles'!N26</f>
        <v>Una vez, en el primer semestre de 2024</v>
      </c>
      <c r="R39" s="94" t="str">
        <f>'5. Diseño de Controles'!O26</f>
        <v>Segundo semestre de 2024</v>
      </c>
    </row>
    <row r="40" spans="1:18" ht="96" customHeight="1" x14ac:dyDescent="0.25">
      <c r="A40" s="226"/>
      <c r="B40" s="207"/>
      <c r="C40" s="203"/>
      <c r="D40" s="81" t="str">
        <f>'2. Causas y Consecuencias'!D33</f>
        <v>Indebida instrucción de los técnicos de revisión de procesos de afiliación de las EAPB</v>
      </c>
      <c r="E40" s="203"/>
      <c r="F40" s="182"/>
      <c r="G40" s="182"/>
      <c r="H40" s="182"/>
      <c r="I40" s="63" t="e">
        <f>'5. Diseño de Controles'!#REF!</f>
        <v>#REF!</v>
      </c>
      <c r="J40" s="182"/>
      <c r="K40" s="182"/>
      <c r="L40" s="185"/>
      <c r="M40" s="131" t="str">
        <f>'5. Diseño de Controles'!F27</f>
        <v>Capacitación a los técnicos de revisión de soportes de procesos de afiliación</v>
      </c>
      <c r="N40" s="82" t="str">
        <f>'5. Diseño de Controles'!G27</f>
        <v>Preventivo</v>
      </c>
      <c r="O40" s="117" t="str">
        <f>'5. Diseño de Controles'!L27</f>
        <v>Realizar un procesos de reinducción o capacitación al personal de apoyo encargado de la revisión de soportes de afiliación allegados por las EAPB</v>
      </c>
      <c r="P40" s="94" t="str">
        <f>'5. Diseño de Controles'!M27</f>
        <v>Secretario de Salud</v>
      </c>
      <c r="Q40" s="94" t="str">
        <f>'5. Diseño de Controles'!N27</f>
        <v>Marzo de 2024</v>
      </c>
      <c r="R40" s="94" t="str">
        <f>'5. Diseño de Controles'!O27</f>
        <v>Primer semestre de 2024</v>
      </c>
    </row>
    <row r="41" spans="1:18" ht="168" customHeight="1" x14ac:dyDescent="0.25">
      <c r="A41" s="216" t="s">
        <v>237</v>
      </c>
      <c r="B41" s="205">
        <v>9</v>
      </c>
      <c r="C41" s="201" t="str">
        <f>'1. Identificación del riesgo'!C20</f>
        <v>Favorecer con apoyos y auxilios a instituciones deportivas, instructores, deportistas, gestores culturales y artísticos que no cumplen los requisitos o están por debajo de otras que cuentan con mejores condiciones o perfiles, con el fin de generar un provecho a terceros</v>
      </c>
      <c r="D41" s="81" t="str">
        <f>'2. Causas y Consecuencias'!D34</f>
        <v xml:space="preserve">Ausencia de procedimientos y requisitos estándarizados </v>
      </c>
      <c r="E41" s="201" t="str">
        <f>'2. Causas y Consecuencias'!E34</f>
        <v>Detrimento del deporte, la recreación el arte y la cultura, afectación de la imagen institucional, impacto sobre la delincuencia común a futuro, deserción de jóvenes talentos en el deporte y la cultura, desestimulo ciudadano, investigaciones disciplinarias</v>
      </c>
      <c r="F41" s="180" t="str">
        <f>'3. Probabilidad'!C19</f>
        <v>POSIBLE</v>
      </c>
      <c r="G41" s="180" t="str">
        <f>'4. Impacto'!AR14</f>
        <v>CATASTRÓFICO</v>
      </c>
      <c r="H41" s="180" t="str">
        <f>IF(OR(F41=0,G41=0),"",INDEX('Mapa de Calor'!$D$5:$H$9,MATCH(Mapa_de_Riesgo!F41,'Mapa de Calor'!$B$5:$B$9,0),MATCH(Mapa_de_Riesgo!G41,'Mapa de Calor'!$D$10:$H$10,0)))</f>
        <v>Zona Extrema</v>
      </c>
      <c r="I41" s="63" t="str">
        <f>'5. Diseño de Controles'!E28</f>
        <v>Reducir</v>
      </c>
      <c r="J41" s="180" t="str">
        <f>IF('6.Análisis_de_controles'!V28="FUERTE",IF(F41="CASI SEGURO","POSIBLE",IF(F41="PROBABLE","IMPROBABLE",IF(F41="POSIBLE","RARA VEZ",IF(F41="IMPROBABLE","RARA VEZ",IF(F41="RARA VEZ","RARA VEZ"))))),IF('6.Análisis_de_controles'!V28="MODERADO",IF(F41="CASI SEGURO","PROBABLE",IF(F41="PROBABLE","POSIBLE",IF(F41="POSIBLE","IMPROBABLE",IF(F41="IMPROBABLE","RARA VEZ",IF(F41="RARA VEZ","RARA VEZ"))))),IF('6.Análisis_de_controles'!V28="DÉBIL",F41)))</f>
        <v>IMPROBABLE</v>
      </c>
      <c r="K41" s="180" t="str">
        <f t="shared" ref="K41" si="7">G41</f>
        <v>CATASTRÓFICO</v>
      </c>
      <c r="L41" s="183" t="str">
        <f>IF(OR(F41=0,G41=0),"",INDEX('Mapa de Calor'!$D$5:$H$9,MATCH(J41,'Mapa de Calor'!$B$5:$B$9,0),MATCH(K41,'Mapa de Calor'!$D$10:$H$10,0)))</f>
        <v>Zona Extrema</v>
      </c>
      <c r="M41" s="131" t="str">
        <f>'5. Diseño de Controles'!F28</f>
        <v>Implementar procedimientos y requisitos estándar para beneficiarios de apoyos deportivos</v>
      </c>
      <c r="N41" s="82" t="str">
        <f>'5. Diseño de Controles'!G28</f>
        <v>Preventivo</v>
      </c>
      <c r="O41" s="117" t="str">
        <f>'5. Diseño de Controles'!L28</f>
        <v>Elaboración de procedimientos y requisitos estándar para seleccionar beneficiarios de programas de apoyo deportivo y cultural</v>
      </c>
      <c r="P41" s="94" t="str">
        <f>'5. Diseño de Controles'!M28</f>
        <v>Líder del proceso gestión social, cultura, recreación y deporte</v>
      </c>
      <c r="Q41" s="94" t="str">
        <f>'5. Diseño de Controles'!N28</f>
        <v>Abril de 2024</v>
      </c>
      <c r="R41" s="94">
        <f>'5. Diseño de Controles'!O28</f>
        <v>45444</v>
      </c>
    </row>
    <row r="42" spans="1:18" x14ac:dyDescent="0.25">
      <c r="A42" s="217"/>
      <c r="B42" s="206"/>
      <c r="C42" s="202"/>
      <c r="D42" s="81">
        <f>'2. Causas y Consecuencias'!D35</f>
        <v>0</v>
      </c>
      <c r="E42" s="202"/>
      <c r="F42" s="181"/>
      <c r="G42" s="181"/>
      <c r="H42" s="181"/>
      <c r="I42" s="63">
        <f>'5. Diseño de Controles'!E29</f>
        <v>0</v>
      </c>
      <c r="J42" s="181"/>
      <c r="K42" s="181"/>
      <c r="L42" s="184"/>
      <c r="M42" s="131">
        <f>'5. Diseño de Controles'!F29</f>
        <v>0</v>
      </c>
      <c r="N42" s="82">
        <f>'5. Diseño de Controles'!G29</f>
        <v>0</v>
      </c>
      <c r="O42" s="117">
        <f>'5. Diseño de Controles'!L29</f>
        <v>0</v>
      </c>
      <c r="P42" s="94">
        <f>'5. Diseño de Controles'!M29</f>
        <v>0</v>
      </c>
      <c r="Q42" s="94">
        <f>'5. Diseño de Controles'!N29</f>
        <v>0</v>
      </c>
      <c r="R42" s="94">
        <f>'5. Diseño de Controles'!O29</f>
        <v>0</v>
      </c>
    </row>
    <row r="43" spans="1:18" ht="30" customHeight="1" x14ac:dyDescent="0.25">
      <c r="A43" s="217"/>
      <c r="B43" s="207"/>
      <c r="C43" s="203"/>
      <c r="D43" s="81">
        <f>'2. Causas y Consecuencias'!D36</f>
        <v>0</v>
      </c>
      <c r="E43" s="203"/>
      <c r="F43" s="182"/>
      <c r="G43" s="182"/>
      <c r="H43" s="182"/>
      <c r="I43" s="63">
        <f>'5. Diseño de Controles'!E30</f>
        <v>0</v>
      </c>
      <c r="J43" s="182"/>
      <c r="K43" s="182"/>
      <c r="L43" s="185"/>
      <c r="M43" s="131">
        <f>'5. Diseño de Controles'!F30</f>
        <v>0</v>
      </c>
      <c r="N43" s="82">
        <f>'5. Diseño de Controles'!G30</f>
        <v>0</v>
      </c>
      <c r="O43" s="117">
        <f>'5. Diseño de Controles'!L30</f>
        <v>0</v>
      </c>
      <c r="P43" s="94">
        <f>'5. Diseño de Controles'!M30</f>
        <v>0</v>
      </c>
      <c r="Q43" s="94">
        <f>'5. Diseño de Controles'!N30</f>
        <v>0</v>
      </c>
      <c r="R43" s="94">
        <f>'5. Diseño de Controles'!O30</f>
        <v>0</v>
      </c>
    </row>
    <row r="44" spans="1:18" ht="177" customHeight="1" x14ac:dyDescent="0.25">
      <c r="A44" s="217"/>
      <c r="B44" s="205">
        <v>10</v>
      </c>
      <c r="C44" s="201" t="str">
        <f>'1. Identificación del riesgo'!C21</f>
        <v>Supeditar el apoyo institucional a población vulnerable y grupos especiales en los programas sociales, a cambio de dádivas, respaldo popular o favores políticos.</v>
      </c>
      <c r="D44" s="81" t="str">
        <f>'2. Causas y Consecuencias'!D37</f>
        <v>Falta de conocimiento sobre los procedimientos, objetivos, población objeto y demás  parámetros, relacionados con los programa sociales.</v>
      </c>
      <c r="E44" s="201" t="str">
        <f>'2. Causas y Consecuencias'!E37</f>
        <v>Perjuicio de la imagen del Estado, insatisfacción de la ciudadanía, aumento de la pobreza multidimensional, investigaciones disciplinarias y penales.</v>
      </c>
      <c r="F44" s="180" t="str">
        <f>'3. Probabilidad'!C20</f>
        <v>POSIBLE</v>
      </c>
      <c r="G44" s="180" t="str">
        <f>'4. Impacto'!AR15</f>
        <v>CATASTRÓFICO</v>
      </c>
      <c r="H44" s="180" t="str">
        <f>IF(OR(F44=0,G44=0),"",INDEX('Mapa de Calor'!$D$5:$H$9,MATCH(Mapa_de_Riesgo!F44,'Mapa de Calor'!$B$5:$B$9,0),MATCH(Mapa_de_Riesgo!G44,'Mapa de Calor'!$D$10:$H$10,0)))</f>
        <v>Zona Extrema</v>
      </c>
      <c r="I44" s="63" t="str">
        <f>'5. Diseño de Controles'!E31</f>
        <v>Reducir</v>
      </c>
      <c r="J44" s="180" t="str">
        <f>IF('6.Análisis_de_controles'!V31="FUERTE",IF(F44="CASI SEGURO","POSIBLE",IF(F44="PROBABLE","IMPROBABLE",IF(F44="POSIBLE","RARA VEZ",IF(F44="IMPROBABLE","RARA VEZ",IF(F44="RARA VEZ","RARA VEZ"))))),IF('6.Análisis_de_controles'!V31="MODERADO",IF(F44="CASI SEGURO","PROBABLE",IF(F44="PROBABLE","POSIBLE",IF(F44="POSIBLE","IMPROBABLE",IF(F44="IMPROBABLE","RARA VEZ",IF(F44="RARA VEZ","RARA VEZ"))))),IF('6.Análisis_de_controles'!V31="DÉBIL",F44)))</f>
        <v>IMPROBABLE</v>
      </c>
      <c r="K44" s="180" t="str">
        <f t="shared" ref="K44" si="8">G44</f>
        <v>CATASTRÓFICO</v>
      </c>
      <c r="L44" s="183" t="str">
        <f>IF(OR(F44=0,G44=0),"",INDEX('Mapa de Calor'!$D$5:$H$9,MATCH(J44,'Mapa de Calor'!$B$5:$B$9,0),MATCH(K44,'Mapa de Calor'!$D$10:$H$10,0)))</f>
        <v>Zona Extrema</v>
      </c>
      <c r="M44" s="131" t="str">
        <f>'5. Diseño de Controles'!F31</f>
        <v>Masificar información relativa con la oferta y accesibilidad a programas sociales</v>
      </c>
      <c r="N44" s="82" t="str">
        <f>'5. Diseño de Controles'!G31</f>
        <v>Preventivo</v>
      </c>
      <c r="O44" s="117" t="str">
        <f>'5. Diseño de Controles'!L31</f>
        <v>Publicar permanentemente las ofertas disponibles en trámites, servicios y programas, dirigidos a población vulnerable y grupos especiales, especificando población objeto, requisitos para acceder y los procedimientos respectivos.</v>
      </c>
      <c r="P44" s="94" t="str">
        <f>'5. Diseño de Controles'!M31</f>
        <v>Líder del proceso gestión social, cultura, recreación y deporte</v>
      </c>
      <c r="Q44" s="94" t="str">
        <f>'5. Diseño de Controles'!N31</f>
        <v>Trimestral</v>
      </c>
      <c r="R44" s="94" t="str">
        <f>'5. Diseño de Controles'!O31</f>
        <v>Segundo y Tercer Cuatrimestre</v>
      </c>
    </row>
    <row r="45" spans="1:18" s="53" customFormat="1" x14ac:dyDescent="0.25">
      <c r="A45" s="217"/>
      <c r="B45" s="206"/>
      <c r="C45" s="202"/>
      <c r="D45" s="81">
        <f>'2. Causas y Consecuencias'!D38</f>
        <v>0</v>
      </c>
      <c r="E45" s="202"/>
      <c r="F45" s="181"/>
      <c r="G45" s="181"/>
      <c r="H45" s="181"/>
      <c r="I45" s="63">
        <f>'5. Diseño de Controles'!E32</f>
        <v>0</v>
      </c>
      <c r="J45" s="181"/>
      <c r="K45" s="181"/>
      <c r="L45" s="184"/>
      <c r="M45" s="131">
        <f>'5. Diseño de Controles'!F32</f>
        <v>0</v>
      </c>
      <c r="N45" s="82">
        <f>'5. Diseño de Controles'!G32</f>
        <v>0</v>
      </c>
      <c r="O45" s="117">
        <f>'5. Diseño de Controles'!L32</f>
        <v>0</v>
      </c>
      <c r="P45" s="94">
        <f>'5. Diseño de Controles'!M32</f>
        <v>0</v>
      </c>
      <c r="Q45" s="94">
        <f>'5. Diseño de Controles'!N32</f>
        <v>0</v>
      </c>
      <c r="R45" s="94">
        <f>'5. Diseño de Controles'!O32</f>
        <v>0</v>
      </c>
    </row>
    <row r="46" spans="1:18" ht="30" customHeight="1" x14ac:dyDescent="0.25">
      <c r="A46" s="217"/>
      <c r="B46" s="206"/>
      <c r="C46" s="203"/>
      <c r="D46" s="81">
        <f>'2. Causas y Consecuencias'!D39</f>
        <v>0</v>
      </c>
      <c r="E46" s="203"/>
      <c r="F46" s="182"/>
      <c r="G46" s="182"/>
      <c r="H46" s="182"/>
      <c r="I46" s="63">
        <f>'5. Diseño de Controles'!E33</f>
        <v>0</v>
      </c>
      <c r="J46" s="182"/>
      <c r="K46" s="182"/>
      <c r="L46" s="185"/>
      <c r="M46" s="131">
        <f>'5. Diseño de Controles'!F33</f>
        <v>0</v>
      </c>
      <c r="N46" s="82">
        <f>'5. Diseño de Controles'!G33</f>
        <v>0</v>
      </c>
      <c r="O46" s="117">
        <f>'5. Diseño de Controles'!L33</f>
        <v>0</v>
      </c>
      <c r="P46" s="94">
        <f>'5. Diseño de Controles'!M33</f>
        <v>0</v>
      </c>
      <c r="Q46" s="94">
        <f>'5. Diseño de Controles'!N33</f>
        <v>0</v>
      </c>
      <c r="R46" s="94">
        <f>'5. Diseño de Controles'!O33</f>
        <v>0</v>
      </c>
    </row>
    <row r="47" spans="1:18" ht="127.5" customHeight="1" x14ac:dyDescent="0.25">
      <c r="A47" s="217" t="s">
        <v>195</v>
      </c>
      <c r="B47" s="205">
        <v>11</v>
      </c>
      <c r="C47" s="201" t="str">
        <f>'1. Identificación del riesgo'!C22</f>
        <v>Indebida selección de fundaciones o firmas que no cumplen los requisitos técnicos o financieros para la prestación de los servicios Planes de Alimentación Escolar PAE.</v>
      </c>
      <c r="D47" s="81" t="str">
        <f>'2. Causas y Consecuencias'!D40</f>
        <v>Ausencia o debilidad de controles para la verificación de requisitos exigidos para la prestación del servicio</v>
      </c>
      <c r="E47" s="201" t="str">
        <f>'2. Causas y Consecuencias'!E40</f>
        <v>Investigaciones disciplinarias, fiscales y/o penales, generación de reprocesos y desgaste administrativo, percepción negativa de la ciudadanía frente a la entidad, incumplimiento de metas de planes de acción y del plan de desarrollo, deficiente calidad educativa, deterioro de la imagen de la entidad y de los funcionarios, rechazo ciudadano a la administración, pérdida de competitividad por deficiente calidad educativa</v>
      </c>
      <c r="F47" s="180" t="str">
        <f>'3. Probabilidad'!C21</f>
        <v>IMPROBABLE</v>
      </c>
      <c r="G47" s="180" t="str">
        <f>'4. Impacto'!AR16</f>
        <v>CATASTRÓFICO</v>
      </c>
      <c r="H47" s="180" t="str">
        <f>IF(OR(F47=0,G47=0),"",INDEX('Mapa de Calor'!$D$5:$H$9,MATCH(Mapa_de_Riesgo!F47,'Mapa de Calor'!$B$5:$B$9,0),MATCH(Mapa_de_Riesgo!G47,'Mapa de Calor'!$D$10:$H$10,0)))</f>
        <v>Zona Extrema</v>
      </c>
      <c r="I47" s="63" t="str">
        <f>'5. Diseño de Controles'!E34</f>
        <v>Reducir</v>
      </c>
      <c r="J47" s="180" t="str">
        <f>IF('6.Análisis_de_controles'!V34="FUERTE",IF(F47="CASI SEGURO","POSIBLE",IF(F47="PROBABLE","IMPROBABLE",IF(F47="POSIBLE","RARA VEZ",IF(F47="IMPROBABLE","RARA VEZ",IF(F47="RARA VEZ","RARA VEZ"))))),IF('6.Análisis_de_controles'!V34="MODERADO",IF(F47="CASI SEGURO","PROBABLE",IF(F47="PROBABLE","POSIBLE",IF(F47="POSIBLE","IMPROBABLE",IF(F47="IMPROBABLE","RARA VEZ",IF(F47="RARA VEZ","RARA VEZ"))))),IF('6.Análisis_de_controles'!V34="DÉBIL",F47)))</f>
        <v>RARA VEZ</v>
      </c>
      <c r="K47" s="180" t="str">
        <f t="shared" ref="K47" si="9">G47</f>
        <v>CATASTRÓFICO</v>
      </c>
      <c r="L47" s="183" t="str">
        <f>IF(OR(F47=0,G47=0),"",INDEX('Mapa de Calor'!$D$5:$H$9,MATCH(J47,'Mapa de Calor'!$B$5:$B$9,0),MATCH(K47,'Mapa de Calor'!$D$10:$H$10,0)))</f>
        <v>Zona Extrema</v>
      </c>
      <c r="M47" s="131" t="str">
        <f>'5. Diseño de Controles'!F34</f>
        <v>Herramienta de control interno del proceso</v>
      </c>
      <c r="N47" s="82" t="str">
        <f>'5. Diseño de Controles'!G34</f>
        <v>Detectivo</v>
      </c>
      <c r="O47" s="117" t="str">
        <f>'5. Diseño de Controles'!L34</f>
        <v xml:space="preserve">Construir e implementar unas herramienta de chequeo que permita visualizar los requisitos definidos y la información presentada por el oferente. </v>
      </c>
      <c r="P47" s="94" t="str">
        <f>'5. Diseño de Controles'!M34</f>
        <v xml:space="preserve">Secretario de educación,
Jefe de oficina jurídica </v>
      </c>
      <c r="Q47" s="94" t="str">
        <f>'5. Diseño de Controles'!N34</f>
        <v>Segundo trimestre de 2024</v>
      </c>
      <c r="R47" s="94" t="str">
        <f>'5. Diseño de Controles'!O34</f>
        <v>Tercer cuatrimestre</v>
      </c>
    </row>
    <row r="48" spans="1:18" s="53" customFormat="1" ht="120" customHeight="1" x14ac:dyDescent="0.25">
      <c r="A48" s="217"/>
      <c r="B48" s="206"/>
      <c r="C48" s="202"/>
      <c r="D48" s="81" t="str">
        <f>'2. Causas y Consecuencias'!D41</f>
        <v>Deficiencias en la selección del personal para hacer las evaluaciones de las ofertas</v>
      </c>
      <c r="E48" s="202"/>
      <c r="F48" s="181"/>
      <c r="G48" s="181"/>
      <c r="H48" s="181"/>
      <c r="I48" s="63" t="str">
        <f>'5. Diseño de Controles'!E35</f>
        <v>Reducir</v>
      </c>
      <c r="J48" s="181"/>
      <c r="K48" s="181"/>
      <c r="L48" s="184"/>
      <c r="M48" s="131" t="str">
        <f>'5. Diseño de Controles'!F35</f>
        <v>Control sobre perfiles de evaluadores</v>
      </c>
      <c r="N48" s="82" t="str">
        <f>'5. Diseño de Controles'!G35</f>
        <v>Preventivo</v>
      </c>
      <c r="O48" s="117" t="str">
        <f>'5. Diseño de Controles'!L35</f>
        <v>Establecer perfiles requeridos para el grupo evaluador de las ofertas relacionadas con el proceso.</v>
      </c>
      <c r="P48" s="94" t="str">
        <f>'5. Diseño de Controles'!M35</f>
        <v>Secretario de educación, Secretario administrativo y Jefe de oficina jurídica</v>
      </c>
      <c r="Q48" s="94" t="str">
        <f>'5. Diseño de Controles'!N35</f>
        <v>Cada vez que se requiera</v>
      </c>
      <c r="R48" s="94" t="str">
        <f>'5. Diseño de Controles'!O35</f>
        <v>Tercer cuatrimestre</v>
      </c>
    </row>
    <row r="49" spans="1:18" ht="176.25" customHeight="1" x14ac:dyDescent="0.25">
      <c r="A49" s="217"/>
      <c r="B49" s="206"/>
      <c r="C49" s="203"/>
      <c r="D49" s="81" t="str">
        <f>'2. Causas y Consecuencias'!D42</f>
        <v>Intereses Personales</v>
      </c>
      <c r="E49" s="203"/>
      <c r="F49" s="182"/>
      <c r="G49" s="182"/>
      <c r="H49" s="182"/>
      <c r="I49" s="63" t="str">
        <f>'5. Diseño de Controles'!E36</f>
        <v>Reducir</v>
      </c>
      <c r="J49" s="182"/>
      <c r="K49" s="182"/>
      <c r="L49" s="185"/>
      <c r="M49" s="131" t="str">
        <f>'5. Diseño de Controles'!F36</f>
        <v>Actividades de sensibilización</v>
      </c>
      <c r="N49" s="82" t="str">
        <f>'5. Diseño de Controles'!G36</f>
        <v>Preventivo</v>
      </c>
      <c r="O49" s="117" t="str">
        <f>'5. Diseño de Controles'!L36</f>
        <v xml:space="preserve">Programar y ejecutar jornadas de Sensibilización relacionadas con el Código de Integridad en la alcaldía municipal,  incluyendo compromisos éticos, actividades de forlecimiento de los valores y la ética del servidor público. </v>
      </c>
      <c r="P49" s="94" t="str">
        <f>'5. Diseño de Controles'!M36</f>
        <v>Oficina de Talento Humano</v>
      </c>
      <c r="Q49" s="94" t="str">
        <f>'5. Diseño de Controles'!N36</f>
        <v>Una vez, en el primer semestre de 2024</v>
      </c>
      <c r="R49" s="94" t="str">
        <f>'5. Diseño de Controles'!O36</f>
        <v>Segundo semestre de 2024</v>
      </c>
    </row>
    <row r="50" spans="1:18" s="53" customFormat="1" ht="168.75" customHeight="1" x14ac:dyDescent="0.25">
      <c r="A50" s="217"/>
      <c r="B50" s="206">
        <v>12</v>
      </c>
      <c r="C50" s="201" t="str">
        <f>'1. Identificación del riesgo'!C23</f>
        <v>Omitir información sobre quejas, denuncias, inspección, vigilancia y control sobre estamentos educativos, en beneficio propio o sobre un tercero.</v>
      </c>
      <c r="D50" s="81" t="str">
        <f>'2. Causas y Consecuencias'!D43</f>
        <v>Intereses Personales</v>
      </c>
      <c r="E50" s="201" t="str">
        <f>'2. Causas y Consecuencias'!E43</f>
        <v>Sanciones: administrativas, disciplinarias, fiscales y penales, pérdida de credibilidad, daño de imagen, pérdida de información, reprocesos, afectación de la calidad educativa.</v>
      </c>
      <c r="F50" s="180" t="str">
        <f>'3. Probabilidad'!C22</f>
        <v>POSIBLE</v>
      </c>
      <c r="G50" s="180" t="str">
        <f>'4. Impacto'!AR17</f>
        <v>CATASTRÓFICO</v>
      </c>
      <c r="H50" s="180" t="str">
        <f>IF(OR(F50=0,G50=0),"",INDEX('Mapa de Calor'!$D$5:$H$9,MATCH(Mapa_de_Riesgo!F50,'Mapa de Calor'!$B$5:$B$9,0),MATCH(Mapa_de_Riesgo!G50,'Mapa de Calor'!$D$10:$H$10,0)))</f>
        <v>Zona Extrema</v>
      </c>
      <c r="I50" s="63" t="str">
        <f>'5. Diseño de Controles'!E37</f>
        <v>Reducir</v>
      </c>
      <c r="J50" s="180" t="str">
        <f>IF('6.Análisis_de_controles'!V37="FUERTE",IF(F50="CASI SEGURO","POSIBLE",IF(F50="PROBABLE","IMPROBABLE",IF(F50="POSIBLE","RARA VEZ",IF(F50="IMPROBABLE","RARA VEZ",IF(F50="RARA VEZ","RARA VEZ"))))),IF('6.Análisis_de_controles'!V37="MODERADO",IF(F50="CASI SEGURO","PROBABLE",IF(F50="PROBABLE","POSIBLE",IF(F50="POSIBLE","IMPROBABLE",IF(F50="IMPROBABLE","RARA VEZ",IF(F50="RARA VEZ","RARA VEZ"))))),IF('6.Análisis_de_controles'!V37="DÉBIL",F50)))</f>
        <v>RARA VEZ</v>
      </c>
      <c r="K50" s="180" t="str">
        <f t="shared" ref="K50" si="10">G50</f>
        <v>CATASTRÓFICO</v>
      </c>
      <c r="L50" s="183" t="str">
        <f>IF(OR(F50=0,G50=0),"",INDEX('Mapa de Calor'!$D$5:$H$9,MATCH(J50,'Mapa de Calor'!$B$5:$B$9,0),MATCH(K50,'Mapa de Calor'!$D$10:$H$10,0)))</f>
        <v>Zona Extrema</v>
      </c>
      <c r="M50" s="131" t="str">
        <f>'5. Diseño de Controles'!F37</f>
        <v>Actividades de sensibilización</v>
      </c>
      <c r="N50" s="82" t="str">
        <f>'5. Diseño de Controles'!G37</f>
        <v>Preventivo</v>
      </c>
      <c r="O50" s="117" t="str">
        <f>'5. Diseño de Controles'!L37</f>
        <v xml:space="preserve">Programar y ejecutar jornadas de Sensibilización relacionadas con el Código de Integridad en la alcaldía municipal,  incluyendo compromisos éticos, actividades de forlecimiento de los valores y la ética del servidor público. </v>
      </c>
      <c r="P50" s="94" t="str">
        <f>'5. Diseño de Controles'!M37</f>
        <v>Oficina de Talento Humano</v>
      </c>
      <c r="Q50" s="94" t="str">
        <f>'5. Diseño de Controles'!N37</f>
        <v>Una vez, en el primer semestre de 2024</v>
      </c>
      <c r="R50" s="94" t="str">
        <f>'5. Diseño de Controles'!O37</f>
        <v>Segundo semestre de 2024</v>
      </c>
    </row>
    <row r="51" spans="1:18" x14ac:dyDescent="0.25">
      <c r="A51" s="217"/>
      <c r="B51" s="206"/>
      <c r="C51" s="202"/>
      <c r="D51" s="81">
        <f>'2. Causas y Consecuencias'!D44</f>
        <v>0</v>
      </c>
      <c r="E51" s="202"/>
      <c r="F51" s="181"/>
      <c r="G51" s="181"/>
      <c r="H51" s="181"/>
      <c r="I51" s="63">
        <f>'5. Diseño de Controles'!E38</f>
        <v>0</v>
      </c>
      <c r="J51" s="181"/>
      <c r="K51" s="181"/>
      <c r="L51" s="184"/>
      <c r="M51" s="131">
        <f>'5. Diseño de Controles'!F38</f>
        <v>0</v>
      </c>
      <c r="N51" s="82">
        <f>'5. Diseño de Controles'!G38</f>
        <v>0</v>
      </c>
      <c r="O51" s="117">
        <f>'5. Diseño de Controles'!L38</f>
        <v>0</v>
      </c>
      <c r="P51" s="94">
        <f>'5. Diseño de Controles'!M38</f>
        <v>0</v>
      </c>
      <c r="Q51" s="94">
        <f>'5. Diseño de Controles'!N38</f>
        <v>0</v>
      </c>
      <c r="R51" s="94">
        <f>'5. Diseño de Controles'!O38</f>
        <v>0</v>
      </c>
    </row>
    <row r="52" spans="1:18" ht="30" customHeight="1" x14ac:dyDescent="0.25">
      <c r="A52" s="217"/>
      <c r="B52" s="207"/>
      <c r="C52" s="203"/>
      <c r="D52" s="81">
        <f>'2. Causas y Consecuencias'!D45</f>
        <v>0</v>
      </c>
      <c r="E52" s="203"/>
      <c r="F52" s="182"/>
      <c r="G52" s="182"/>
      <c r="H52" s="182"/>
      <c r="I52" s="63">
        <f>'5. Diseño de Controles'!E39</f>
        <v>0</v>
      </c>
      <c r="J52" s="182"/>
      <c r="K52" s="182"/>
      <c r="L52" s="185"/>
      <c r="M52" s="131">
        <f>'5. Diseño de Controles'!F39</f>
        <v>0</v>
      </c>
      <c r="N52" s="82">
        <f>'5. Diseño de Controles'!G39</f>
        <v>0</v>
      </c>
      <c r="O52" s="117">
        <f>'5. Diseño de Controles'!L39</f>
        <v>0</v>
      </c>
      <c r="P52" s="94">
        <f>'5. Diseño de Controles'!M39</f>
        <v>0</v>
      </c>
      <c r="Q52" s="94">
        <f>'5. Diseño de Controles'!N39</f>
        <v>0</v>
      </c>
      <c r="R52" s="94">
        <f>'5. Diseño de Controles'!O39</f>
        <v>0</v>
      </c>
    </row>
    <row r="53" spans="1:18" ht="144.75" customHeight="1" x14ac:dyDescent="0.25">
      <c r="A53" s="217" t="s">
        <v>238</v>
      </c>
      <c r="B53" s="205">
        <v>13</v>
      </c>
      <c r="C53" s="201" t="str">
        <f>'1. Identificación del riesgo'!C24</f>
        <v>Inadecuada supervisión del cumplimiento de las especificaciones técnicas de las obras contratadas con el fin de beneficiar a terceros</v>
      </c>
      <c r="D53" s="81" t="str">
        <f>'2. Causas y Consecuencias'!D46</f>
        <v>Indebida ejecución de procesos de supervisión en los proyectos de obra</v>
      </c>
      <c r="E53" s="201" t="str">
        <f>'2. Causas y Consecuencias'!E46</f>
        <v>Obras inconclusas, detrimento patrimonial, entre de obras de mala calidad, pérdida de vidas humanas por desastres asociados a las obras, sanciones, investigaciones disciplinarias, fiscales y penales, pérdida de la imagen y la autoridad, problemas asociados al orden público.</v>
      </c>
      <c r="F53" s="180" t="str">
        <f>'3. Probabilidad'!C23</f>
        <v>POSIBLE</v>
      </c>
      <c r="G53" s="180" t="str">
        <f>'4. Impacto'!AR18</f>
        <v>CATASTRÓFICO</v>
      </c>
      <c r="H53" s="180" t="str">
        <f>IF(OR(F53=0,G53=0),"",INDEX('Mapa de Calor'!$D$5:$H$9,MATCH(Mapa_de_Riesgo!F53,'Mapa de Calor'!$B$5:$B$9,0),MATCH(Mapa_de_Riesgo!G53,'Mapa de Calor'!$D$10:$H$10,0)))</f>
        <v>Zona Extrema</v>
      </c>
      <c r="I53" s="63" t="str">
        <f>'5. Diseño de Controles'!E40</f>
        <v>Reducir</v>
      </c>
      <c r="J53" s="180" t="str">
        <f>IF('6.Análisis_de_controles'!V40="FUERTE",IF(F53="CASI SEGURO","POSIBLE",IF(F53="PROBABLE","IMPROBABLE",IF(F53="POSIBLE","RARA VEZ",IF(F53="IMPROBABLE","RARA VEZ",IF(F53="RARA VEZ","RARA VEZ"))))),IF('6.Análisis_de_controles'!V40="MODERADO",IF(F53="CASI SEGURO","PROBABLE",IF(F53="PROBABLE","POSIBLE",IF(F53="POSIBLE","IMPROBABLE",IF(F53="IMPROBABLE","RARA VEZ",IF(F53="RARA VEZ","RARA VEZ"))))),IF('6.Análisis_de_controles'!V40="DÉBIL",F53)))</f>
        <v>RARA VEZ</v>
      </c>
      <c r="K53" s="180" t="str">
        <f t="shared" ref="K53" si="11">G53</f>
        <v>CATASTRÓFICO</v>
      </c>
      <c r="L53" s="183" t="str">
        <f>IF(OR(F53=0,G53=0),"",INDEX('Mapa de Calor'!$D$5:$H$9,MATCH(J53,'Mapa de Calor'!$B$5:$B$9,0),MATCH(K53,'Mapa de Calor'!$D$10:$H$10,0)))</f>
        <v>Zona Extrema</v>
      </c>
      <c r="M53" s="131" t="str">
        <f>'5. Diseño de Controles'!F40</f>
        <v>Aplicar criterios de selección objetiva e idoneidad en las firmas de supervisión</v>
      </c>
      <c r="N53" s="82" t="str">
        <f>'5. Diseño de Controles'!G40</f>
        <v>Detectivo</v>
      </c>
      <c r="O53" s="117" t="str">
        <f>'5. Diseño de Controles'!L40</f>
        <v>Ejercer una adecuada supervisión a los proyectos de obra para garantizar el cumplimiento de las especificaciones técnicas; y en general, el cumplimiento de los objetivos del proyecto</v>
      </c>
      <c r="P53" s="94" t="str">
        <f>'5. Diseño de Controles'!M40</f>
        <v>Líder del proceso de Infarestructura y Desarrollo Sostenible</v>
      </c>
      <c r="Q53" s="94" t="str">
        <f>'5. Diseño de Controles'!N40</f>
        <v>Permanente</v>
      </c>
      <c r="R53" s="94" t="str">
        <f>'5. Diseño de Controles'!O40</f>
        <v>Junio de 2024</v>
      </c>
    </row>
    <row r="54" spans="1:18" ht="162.75" customHeight="1" x14ac:dyDescent="0.25">
      <c r="A54" s="217"/>
      <c r="B54" s="206"/>
      <c r="C54" s="202"/>
      <c r="D54" s="81" t="str">
        <f>'2. Causas y Consecuencias'!D47</f>
        <v>Intereses personales</v>
      </c>
      <c r="E54" s="202"/>
      <c r="F54" s="181"/>
      <c r="G54" s="181"/>
      <c r="H54" s="181"/>
      <c r="I54" s="63" t="str">
        <f>'5. Diseño de Controles'!E41</f>
        <v>Reducir</v>
      </c>
      <c r="J54" s="181"/>
      <c r="K54" s="181"/>
      <c r="L54" s="184"/>
      <c r="M54" s="131" t="str">
        <f>'5. Diseño de Controles'!F41</f>
        <v>Actividades de sensibilización</v>
      </c>
      <c r="N54" s="82" t="str">
        <f>'5. Diseño de Controles'!G41</f>
        <v>Detectivo</v>
      </c>
      <c r="O54" s="117" t="str">
        <f>'5. Diseño de Controles'!L41</f>
        <v xml:space="preserve">Programar y ejecutar jornadas de Sensibilización relacionadas con el Código de Integridad en la alcaldía municipal,  incluyendo compromisos éticos, actividades de forlecimiento de los valores y la ética del servidor público. </v>
      </c>
      <c r="P54" s="94" t="str">
        <f>'5. Diseño de Controles'!M41</f>
        <v>Oficina de Talento Humano</v>
      </c>
      <c r="Q54" s="94" t="str">
        <f>'5. Diseño de Controles'!N41</f>
        <v>Una vez, en el primer semestre de 2024</v>
      </c>
      <c r="R54" s="94" t="str">
        <f>'5. Diseño de Controles'!O41</f>
        <v>Segundo semestre de 2024</v>
      </c>
    </row>
    <row r="55" spans="1:18" x14ac:dyDescent="0.25">
      <c r="A55" s="217"/>
      <c r="B55" s="207"/>
      <c r="C55" s="203"/>
      <c r="D55" s="81">
        <f>'2. Causas y Consecuencias'!D48</f>
        <v>0</v>
      </c>
      <c r="E55" s="203"/>
      <c r="F55" s="182"/>
      <c r="G55" s="182"/>
      <c r="H55" s="182"/>
      <c r="I55" s="63">
        <f>'5. Diseño de Controles'!E42</f>
        <v>0</v>
      </c>
      <c r="J55" s="182"/>
      <c r="K55" s="182"/>
      <c r="L55" s="185"/>
      <c r="M55" s="131">
        <f>'5. Diseño de Controles'!F42</f>
        <v>0</v>
      </c>
      <c r="N55" s="82">
        <f>'5. Diseño de Controles'!G42</f>
        <v>0</v>
      </c>
      <c r="O55" s="117">
        <f>'5. Diseño de Controles'!L42</f>
        <v>0</v>
      </c>
      <c r="P55" s="94">
        <f>'5. Diseño de Controles'!M42</f>
        <v>0</v>
      </c>
      <c r="Q55" s="94">
        <f>'5. Diseño de Controles'!N42</f>
        <v>0</v>
      </c>
      <c r="R55" s="94">
        <f>'5. Diseño de Controles'!O42</f>
        <v>0</v>
      </c>
    </row>
    <row r="56" spans="1:18" ht="135" customHeight="1" x14ac:dyDescent="0.25">
      <c r="A56" s="217"/>
      <c r="B56" s="205">
        <v>14</v>
      </c>
      <c r="C56" s="201" t="str">
        <f>'1. Identificación del riesgo'!C25</f>
        <v>Otorgar permisos para construcción, reforma, ampliación, remodelación y demolición de edificaciones, sin el cumplimiento de los requisitos legales, beneficiando a terceros con su expedición.</v>
      </c>
      <c r="D56" s="81" t="str">
        <f>'2. Causas y Consecuencias'!D49</f>
        <v>Ausencia de mecanismos de cumplimiento de requisitos de Ley para construcciones y actividades similares.</v>
      </c>
      <c r="E56" s="201" t="str">
        <f>'2. Causas y Consecuencias'!E49</f>
        <v>Desastres naturales, pérdida de vidas humanas por colapso de infraestructura, pérdida de autoridad, inequidad, demandas.</v>
      </c>
      <c r="F56" s="180" t="str">
        <f>'3. Probabilidad'!C24</f>
        <v>POSIBLE</v>
      </c>
      <c r="G56" s="180" t="str">
        <f>'4. Impacto'!AR19</f>
        <v>CATASTRÓFICO</v>
      </c>
      <c r="H56" s="180" t="str">
        <f>IF(OR(F56=0,G56=0),"",INDEX('Mapa de Calor'!$D$5:$H$9,MATCH(Mapa_de_Riesgo!F56,'Mapa de Calor'!$B$5:$B$9,0),MATCH(Mapa_de_Riesgo!G56,'Mapa de Calor'!$D$10:$H$10,0)))</f>
        <v>Zona Extrema</v>
      </c>
      <c r="I56" s="63" t="str">
        <f>'5. Diseño de Controles'!E43</f>
        <v>Reducir</v>
      </c>
      <c r="J56" s="180" t="str">
        <f>IF('6.Análisis_de_controles'!V43="FUERTE",IF(F56="CASI SEGURO","POSIBLE",IF(F56="PROBABLE","IMPROBABLE",IF(F56="POSIBLE","RARA VEZ",IF(F56="IMPROBABLE","RARA VEZ",IF(F56="RARA VEZ","RARA VEZ"))))),IF('6.Análisis_de_controles'!V43="MODERADO",IF(F56="CASI SEGURO","PROBABLE",IF(F56="PROBABLE","POSIBLE",IF(F56="POSIBLE","IMPROBABLE",IF(F56="IMPROBABLE","RARA VEZ",IF(F56="RARA VEZ","RARA VEZ"))))),IF('6.Análisis_de_controles'!V43="DÉBIL",F56)))</f>
        <v>IMPROBABLE</v>
      </c>
      <c r="K56" s="180" t="str">
        <f t="shared" ref="K56" si="12">G56</f>
        <v>CATASTRÓFICO</v>
      </c>
      <c r="L56" s="183" t="str">
        <f>IF(OR(F56=0,G56=0),"",INDEX('Mapa de Calor'!$D$5:$H$9,MATCH(J56,'Mapa de Calor'!$B$5:$B$9,0),MATCH(K56,'Mapa de Calor'!$D$10:$H$10,0)))</f>
        <v>Zona Extrema</v>
      </c>
      <c r="M56" s="131" t="str">
        <f>'5. Diseño de Controles'!F43</f>
        <v>Verificación del cumplimiento de requisitos para licencias o permisos de construcción y actividades similares.</v>
      </c>
      <c r="N56" s="82" t="str">
        <f>'5. Diseño de Controles'!G43</f>
        <v>Preventivo</v>
      </c>
      <c r="O56" s="117" t="str">
        <f>'5. Diseño de Controles'!L43</f>
        <v>Adoptar herramientas de verificación de cumplimiento de requisitos para cada permiso o trámite del sector de infraestructura y desarrollo sostenible</v>
      </c>
      <c r="P56" s="94" t="str">
        <f>'5. Diseño de Controles'!M43</f>
        <v>Líder del proceso de Infarestructura y Desarrollo Sostenible</v>
      </c>
      <c r="Q56" s="94" t="str">
        <f>'5. Diseño de Controles'!N43</f>
        <v>Abril de 2024</v>
      </c>
      <c r="R56" s="94" t="str">
        <f>'5. Diseño de Controles'!O43</f>
        <v>mayo de 2024</v>
      </c>
    </row>
    <row r="57" spans="1:18" s="53" customFormat="1" x14ac:dyDescent="0.25">
      <c r="A57" s="217"/>
      <c r="B57" s="206"/>
      <c r="C57" s="202"/>
      <c r="D57" s="81">
        <f>'2. Causas y Consecuencias'!D50</f>
        <v>0</v>
      </c>
      <c r="E57" s="202"/>
      <c r="F57" s="181"/>
      <c r="G57" s="181"/>
      <c r="H57" s="181"/>
      <c r="I57" s="63">
        <f>'5. Diseño de Controles'!E44</f>
        <v>0</v>
      </c>
      <c r="J57" s="181"/>
      <c r="K57" s="181"/>
      <c r="L57" s="184"/>
      <c r="M57" s="131">
        <f>'5. Diseño de Controles'!F44</f>
        <v>0</v>
      </c>
      <c r="N57" s="82">
        <f>'5. Diseño de Controles'!G44</f>
        <v>0</v>
      </c>
      <c r="O57" s="117">
        <f>'5. Diseño de Controles'!L44</f>
        <v>0</v>
      </c>
      <c r="P57" s="94">
        <f>'5. Diseño de Controles'!M44</f>
        <v>0</v>
      </c>
      <c r="Q57" s="94">
        <f>'5. Diseño de Controles'!N44</f>
        <v>0</v>
      </c>
      <c r="R57" s="94">
        <f>'5. Diseño de Controles'!O44</f>
        <v>0</v>
      </c>
    </row>
    <row r="58" spans="1:18" ht="30" customHeight="1" x14ac:dyDescent="0.25">
      <c r="A58" s="217"/>
      <c r="B58" s="206"/>
      <c r="C58" s="203"/>
      <c r="D58" s="81">
        <f>'2. Causas y Consecuencias'!D51</f>
        <v>0</v>
      </c>
      <c r="E58" s="203"/>
      <c r="F58" s="182"/>
      <c r="G58" s="182"/>
      <c r="H58" s="182"/>
      <c r="I58" s="63">
        <f>'5. Diseño de Controles'!E45</f>
        <v>0</v>
      </c>
      <c r="J58" s="182"/>
      <c r="K58" s="182"/>
      <c r="L58" s="185"/>
      <c r="M58" s="131">
        <f>'5. Diseño de Controles'!F45</f>
        <v>0</v>
      </c>
      <c r="N58" s="82">
        <f>'5. Diseño de Controles'!G45</f>
        <v>0</v>
      </c>
      <c r="O58" s="117">
        <f>'5. Diseño de Controles'!L45</f>
        <v>0</v>
      </c>
      <c r="P58" s="94">
        <f>'5. Diseño de Controles'!M45</f>
        <v>0</v>
      </c>
      <c r="Q58" s="94">
        <f>'5. Diseño de Controles'!N45</f>
        <v>0</v>
      </c>
      <c r="R58" s="94">
        <f>'5. Diseño de Controles'!O45</f>
        <v>0</v>
      </c>
    </row>
    <row r="59" spans="1:18" s="53" customFormat="1" ht="195" x14ac:dyDescent="0.25">
      <c r="A59" s="217" t="s">
        <v>239</v>
      </c>
      <c r="B59" s="206">
        <v>15</v>
      </c>
      <c r="C59" s="201" t="str">
        <f>'1. Identificación del riesgo'!C26</f>
        <v>Negarse a entregar información a las veedurías ciudadanas y grupos de interés que solicitan información a la entidad obstaculizando el control social y aumentando la probabilidad de ocurrencia de casos de corrupción.</v>
      </c>
      <c r="D59" s="81" t="str">
        <f>'2. Causas y Consecuencias'!D52</f>
        <v>Desconocimiento sobre los derechos de acceso a la información pública y prevención en la evaluación ciudadana y control social sobre las ejecutorias de la entidad.</v>
      </c>
      <c r="E59" s="201" t="str">
        <f>'2. Causas y Consecuencias'!E52</f>
        <v>Denuncias contra la entidad, Investigaciones y sanciones disciplinarias, Incumplimiento de las funciones esenciales del Estado relacionadas con el control social, aumento de la corrupción, afectación de la imagen pública institucional</v>
      </c>
      <c r="F59" s="180" t="str">
        <f>'3. Probabilidad'!C25</f>
        <v>PROBABLE</v>
      </c>
      <c r="G59" s="180" t="str">
        <f>'4. Impacto'!AR20</f>
        <v>CATASTRÓFICO</v>
      </c>
      <c r="H59" s="180" t="str">
        <f>IF(OR(F59=0,G59=0),"",INDEX('Mapa de Calor'!$D$5:$H$9,MATCH(Mapa_de_Riesgo!F59,'Mapa de Calor'!$B$5:$B$9,0),MATCH(Mapa_de_Riesgo!G59,'Mapa de Calor'!$D$10:$H$10,0)))</f>
        <v>Zona Extrema</v>
      </c>
      <c r="I59" s="63" t="str">
        <f>'5. Diseño de Controles'!E46</f>
        <v>Reducir</v>
      </c>
      <c r="J59" s="180" t="str">
        <f>IF('6.Análisis_de_controles'!V46="FUERTE",IF(F59="CASI SEGURO","POSIBLE",IF(F59="PROBABLE","IMPROBABLE",IF(F59="POSIBLE","RARA VEZ",IF(F59="IMPROBABLE","RARA VEZ",IF(F59="RARA VEZ","RARA VEZ"))))),IF('6.Análisis_de_controles'!V46="MODERADO",IF(F59="CASI SEGURO","PROBABLE",IF(F59="PROBABLE","POSIBLE",IF(F59="POSIBLE","IMPROBABLE",IF(F59="IMPROBABLE","RARA VEZ",IF(F59="RARA VEZ","RARA VEZ"))))),IF('6.Análisis_de_controles'!V46="DÉBIL",F59)))</f>
        <v>PROBABLE</v>
      </c>
      <c r="K59" s="180" t="str">
        <f t="shared" ref="K59" si="13">G59</f>
        <v>CATASTRÓFICO</v>
      </c>
      <c r="L59" s="166"/>
      <c r="M59" s="131" t="str">
        <f>'5. Diseño de Controles'!F46</f>
        <v>Aplicación de la política de transparencia y de acceso a la información pública</v>
      </c>
      <c r="N59" s="82" t="str">
        <f>'5. Diseño de Controles'!G46</f>
        <v>Preventivo</v>
      </c>
      <c r="O59" s="117" t="str">
        <f>'5. Diseño de Controles'!L46</f>
        <v>Socialización de la Política Institucional de Transparencia a todos los funcionarios</v>
      </c>
      <c r="P59" s="94" t="str">
        <f>'5. Diseño de Controles'!M46</f>
        <v>Líder de Transparencia y Oficina de Talento Humano</v>
      </c>
      <c r="Q59" s="94" t="str">
        <f>'5. Diseño de Controles'!N46</f>
        <v>Marzo de 2024</v>
      </c>
      <c r="R59" s="94" t="str">
        <f>'5. Diseño de Controles'!O46</f>
        <v>Segundo cuatrimestre</v>
      </c>
    </row>
    <row r="60" spans="1:18" s="53" customFormat="1" x14ac:dyDescent="0.25">
      <c r="A60" s="217"/>
      <c r="B60" s="206"/>
      <c r="C60" s="202"/>
      <c r="D60" s="81">
        <f>'2. Causas y Consecuencias'!D53</f>
        <v>0</v>
      </c>
      <c r="E60" s="202"/>
      <c r="F60" s="181"/>
      <c r="G60" s="181"/>
      <c r="H60" s="181"/>
      <c r="I60" s="63">
        <f>'5. Diseño de Controles'!E47</f>
        <v>0</v>
      </c>
      <c r="J60" s="181"/>
      <c r="K60" s="181"/>
      <c r="L60" s="166"/>
      <c r="M60" s="131">
        <f>'5. Diseño de Controles'!F47</f>
        <v>0</v>
      </c>
      <c r="N60" s="82">
        <f>'5. Diseño de Controles'!G47</f>
        <v>0</v>
      </c>
      <c r="O60" s="117">
        <f>'5. Diseño de Controles'!L47</f>
        <v>0</v>
      </c>
      <c r="P60" s="94">
        <f>'5. Diseño de Controles'!M47</f>
        <v>0</v>
      </c>
      <c r="Q60" s="94">
        <f>'5. Diseño de Controles'!N47</f>
        <v>0</v>
      </c>
      <c r="R60" s="94">
        <f>'5. Diseño de Controles'!O47</f>
        <v>0</v>
      </c>
    </row>
    <row r="61" spans="1:18" s="53" customFormat="1" x14ac:dyDescent="0.25">
      <c r="A61" s="217"/>
      <c r="B61" s="206"/>
      <c r="C61" s="203"/>
      <c r="D61" s="81">
        <f>'2. Causas y Consecuencias'!D54</f>
        <v>0</v>
      </c>
      <c r="E61" s="203"/>
      <c r="F61" s="182"/>
      <c r="G61" s="182"/>
      <c r="H61" s="182"/>
      <c r="I61" s="63">
        <f>'5. Diseño de Controles'!E48</f>
        <v>0</v>
      </c>
      <c r="J61" s="182"/>
      <c r="K61" s="182"/>
      <c r="L61" s="166"/>
      <c r="M61" s="131">
        <f>'5. Diseño de Controles'!F48</f>
        <v>0</v>
      </c>
      <c r="N61" s="82">
        <f>'5. Diseño de Controles'!G48</f>
        <v>0</v>
      </c>
      <c r="O61" s="117">
        <f>'5. Diseño de Controles'!L48</f>
        <v>0</v>
      </c>
      <c r="P61" s="94">
        <f>'5. Diseño de Controles'!M48</f>
        <v>0</v>
      </c>
      <c r="Q61" s="94">
        <f>'5. Diseño de Controles'!N48</f>
        <v>0</v>
      </c>
      <c r="R61" s="94">
        <f>'5. Diseño de Controles'!O48</f>
        <v>0</v>
      </c>
    </row>
    <row r="62" spans="1:18" s="53" customFormat="1" ht="168" customHeight="1" x14ac:dyDescent="0.25">
      <c r="A62" s="217"/>
      <c r="B62" s="206">
        <v>16</v>
      </c>
      <c r="C62" s="201" t="str">
        <f>'1. Identificación del riesgo'!C27</f>
        <v>Cobro indebido por gestionar y/o posibilitar trámites, servicios y/o procedimientos administrativos</v>
      </c>
      <c r="D62" s="81" t="str">
        <f>'2. Causas y Consecuencias'!D55</f>
        <v>Desconocimiento ciudadano sobre la información de trámites y servicios (procedimientos, requisitos, costos y normatividad, entre otros)</v>
      </c>
      <c r="E62" s="201" t="str">
        <f>'2. Causas y Consecuencias'!E55</f>
        <v>Investigaciones disciplinarias y penales, afectación de la imagen pública institucional, pérdida de credibilidad del sector, afectación del clima laboral, insatisfacción ciudadana, deterioro de la calidad en la prestación de servicios.</v>
      </c>
      <c r="F62" s="180" t="str">
        <f>'3. Probabilidad'!C26</f>
        <v>IMPROBABLE</v>
      </c>
      <c r="G62" s="180" t="str">
        <f>'4. Impacto'!AR21</f>
        <v>CATASTRÓFICO</v>
      </c>
      <c r="H62" s="180" t="str">
        <f>IF(OR(F62=0,G62=0),"",INDEX('Mapa de Calor'!$D$5:$H$9,MATCH(Mapa_de_Riesgo!F62,'Mapa de Calor'!$B$5:$B$9,0),MATCH(Mapa_de_Riesgo!G62,'Mapa de Calor'!$D$10:$H$10,0)))</f>
        <v>Zona Extrema</v>
      </c>
      <c r="I62" s="63" t="str">
        <f>'5. Diseño de Controles'!E49</f>
        <v>Reducir</v>
      </c>
      <c r="J62" s="180" t="str">
        <f>IF('6.Análisis_de_controles'!V49="FUERTE",IF(F62="CASI SEGURO","POSIBLE",IF(F62="PROBABLE","IMPROBABLE",IF(F62="POSIBLE","RARA VEZ",IF(F62="IMPROBABLE","RARA VEZ",IF(F62="RARA VEZ","RARA VEZ"))))),IF('6.Análisis_de_controles'!V49="MODERADO",IF(F62="CASI SEGURO","PROBABLE",IF(F62="PROBABLE","POSIBLE",IF(F62="POSIBLE","IMPROBABLE",IF(F62="IMPROBABLE","RARA VEZ",IF(F62="RARA VEZ","RARA VEZ"))))),IF('6.Análisis_de_controles'!V49="DÉBIL",F62)))</f>
        <v>RARA VEZ</v>
      </c>
      <c r="K62" s="180" t="str">
        <f t="shared" ref="K62" si="14">G62</f>
        <v>CATASTRÓFICO</v>
      </c>
      <c r="L62" s="166"/>
      <c r="M62" s="131" t="str">
        <f>'5. Diseño de Controles'!F49</f>
        <v>Divulgación proactiva de la información detallada de trámites y servicios</v>
      </c>
      <c r="N62" s="82" t="str">
        <f>'5. Diseño de Controles'!G49</f>
        <v>Preventivo</v>
      </c>
      <c r="O62" s="117" t="str">
        <f>'5. Diseño de Controles'!L49</f>
        <v>Publicación a través de página web y otros canales, de información sobre trámites, servicios y procedimientos administrativos de interés ciudadano, detallando: costos, términos, canales, procedimientos, requisitos y marco legal.</v>
      </c>
      <c r="P62" s="94" t="str">
        <f>'5. Diseño de Controles'!M49</f>
        <v>Web máster y oficina de asesora de planeación</v>
      </c>
      <c r="Q62" s="94" t="str">
        <f>'5. Diseño de Controles'!N49</f>
        <v>Desde marzo de 2024</v>
      </c>
      <c r="R62" s="94" t="str">
        <f>'5. Diseño de Controles'!O49</f>
        <v>Junio de 2024</v>
      </c>
    </row>
    <row r="63" spans="1:18" s="53" customFormat="1" x14ac:dyDescent="0.25">
      <c r="A63" s="217"/>
      <c r="B63" s="206"/>
      <c r="C63" s="202"/>
      <c r="D63" s="81">
        <f>'2. Causas y Consecuencias'!D56</f>
        <v>0</v>
      </c>
      <c r="E63" s="202"/>
      <c r="F63" s="181"/>
      <c r="G63" s="181"/>
      <c r="H63" s="181"/>
      <c r="I63" s="63">
        <f>'5. Diseño de Controles'!E50</f>
        <v>0</v>
      </c>
      <c r="J63" s="181"/>
      <c r="K63" s="181"/>
      <c r="L63" s="166"/>
      <c r="M63" s="131">
        <f>'5. Diseño de Controles'!F50</f>
        <v>0</v>
      </c>
      <c r="N63" s="82">
        <f>'5. Diseño de Controles'!G50</f>
        <v>0</v>
      </c>
      <c r="O63" s="117">
        <f>'5. Diseño de Controles'!L50</f>
        <v>0</v>
      </c>
      <c r="P63" s="94">
        <f>'5. Diseño de Controles'!M50</f>
        <v>0</v>
      </c>
      <c r="Q63" s="94">
        <f>'5. Diseño de Controles'!N50</f>
        <v>0</v>
      </c>
      <c r="R63" s="94">
        <f>'5. Diseño de Controles'!O50</f>
        <v>0</v>
      </c>
    </row>
    <row r="64" spans="1:18" s="53" customFormat="1" x14ac:dyDescent="0.25">
      <c r="A64" s="217"/>
      <c r="B64" s="206"/>
      <c r="C64" s="203"/>
      <c r="D64" s="81">
        <f>'2. Causas y Consecuencias'!D57</f>
        <v>0</v>
      </c>
      <c r="E64" s="203"/>
      <c r="F64" s="182"/>
      <c r="G64" s="182"/>
      <c r="H64" s="182"/>
      <c r="I64" s="63">
        <f>'5. Diseño de Controles'!E51</f>
        <v>0</v>
      </c>
      <c r="J64" s="182"/>
      <c r="K64" s="182"/>
      <c r="L64" s="166"/>
      <c r="M64" s="131">
        <f>'5. Diseño de Controles'!F51</f>
        <v>0</v>
      </c>
      <c r="N64" s="82">
        <f>'5. Diseño de Controles'!G51</f>
        <v>0</v>
      </c>
      <c r="O64" s="117">
        <f>'5. Diseño de Controles'!L51</f>
        <v>0</v>
      </c>
      <c r="P64" s="94">
        <f>'5. Diseño de Controles'!M51</f>
        <v>0</v>
      </c>
      <c r="Q64" s="94">
        <f>'5. Diseño de Controles'!N51</f>
        <v>0</v>
      </c>
      <c r="R64" s="94">
        <f>'5. Diseño de Controles'!O51</f>
        <v>0</v>
      </c>
    </row>
    <row r="65" spans="1:18" s="53" customFormat="1" ht="90" customHeight="1" x14ac:dyDescent="0.25">
      <c r="A65" s="217" t="s">
        <v>240</v>
      </c>
      <c r="B65" s="206">
        <v>17</v>
      </c>
      <c r="C65" s="201" t="str">
        <f>'1. Identificación del riesgo'!C28</f>
        <v>Pagar cuentas que no reúnen los requisitos legales y los reglamentarios exigidos por la alcaldía, para sacar provecho propio o favorecer al acreedor</v>
      </c>
      <c r="D65" s="81" t="str">
        <f>'2. Causas y Consecuencias'!D58</f>
        <v>Deficiencias en los controles internos sobre cumplimiento de requisitos para pagos</v>
      </c>
      <c r="E65" s="201" t="str">
        <f>'2. Causas y Consecuencias'!E58</f>
        <v>Desconfianza ciudadana, pérdida de credibilidad, incumplimiento de la misión institucional, afectación de la imagen de la alcaldía, detrimento patrimonial, investigaciones y condenas penales, fiscales y disciplinarias</v>
      </c>
      <c r="F65" s="180" t="str">
        <f>'3. Probabilidad'!C27</f>
        <v>PROBABLE</v>
      </c>
      <c r="G65" s="180" t="str">
        <f>'4. Impacto'!AR22</f>
        <v>CATASTRÓFICO</v>
      </c>
      <c r="H65" s="180" t="str">
        <f>IF(OR(F65=0,G65=0),"",INDEX('Mapa de Calor'!$D$5:$H$9,MATCH(Mapa_de_Riesgo!F65,'Mapa de Calor'!$B$5:$B$9,0),MATCH(Mapa_de_Riesgo!G65,'Mapa de Calor'!$D$10:$H$10,0)))</f>
        <v>Zona Extrema</v>
      </c>
      <c r="I65" s="63" t="str">
        <f>'5. Diseño de Controles'!E52</f>
        <v>Reducir</v>
      </c>
      <c r="J65" s="180" t="str">
        <f>IF('6.Análisis_de_controles'!V52="FUERTE",IF(F65="CASI SEGURO","POSIBLE",IF(F65="PROBABLE","IMPROBABLE",IF(F65="POSIBLE","RARA VEZ",IF(F65="IMPROBABLE","RARA VEZ",IF(F65="RARA VEZ","RARA VEZ"))))),IF('6.Análisis_de_controles'!V52="MODERADO",IF(F65="CASI SEGURO","PROBABLE",IF(F65="PROBABLE","POSIBLE",IF(F65="POSIBLE","IMPROBABLE",IF(F65="IMPROBABLE","RARA VEZ",IF(F65="RARA VEZ","RARA VEZ"))))),IF('6.Análisis_de_controles'!V52="DÉBIL",F65)))</f>
        <v>IMPROBABLE</v>
      </c>
      <c r="K65" s="180" t="str">
        <f t="shared" ref="K65" si="15">G65</f>
        <v>CATASTRÓFICO</v>
      </c>
      <c r="L65" s="183" t="str">
        <f>IF(OR(F65=0,G65=0),"",INDEX('Mapa de Calor'!$D$5:$H$9,MATCH(J65,'Mapa de Calor'!$B$5:$B$9,0),MATCH(K65,'Mapa de Calor'!$D$10:$H$10,0)))</f>
        <v>Zona Extrema</v>
      </c>
      <c r="M65" s="131" t="str">
        <f>'5. Diseño de Controles'!F52</f>
        <v xml:space="preserve">Control interno para realizar pagos </v>
      </c>
      <c r="N65" s="82" t="str">
        <f>'5. Diseño de Controles'!G52</f>
        <v>Preventivo</v>
      </c>
      <c r="O65" s="117" t="str">
        <f>'5. Diseño de Controles'!L52</f>
        <v>Ejercer seguimiento sobre las cuentas a pagar, definiendo los registros de revisión, requisitos y frecuencia.</v>
      </c>
      <c r="P65" s="94" t="str">
        <f>'5. Diseño de Controles'!M52</f>
        <v>Tesorero</v>
      </c>
      <c r="Q65" s="94" t="str">
        <f>'5. Diseño de Controles'!N52</f>
        <v>Permanente</v>
      </c>
      <c r="R65" s="94" t="str">
        <f>'5. Diseño de Controles'!O52</f>
        <v>Tercer cuatrimestre</v>
      </c>
    </row>
    <row r="66" spans="1:18" s="53" customFormat="1" ht="75" x14ac:dyDescent="0.25">
      <c r="A66" s="217"/>
      <c r="B66" s="206"/>
      <c r="C66" s="202"/>
      <c r="D66" s="81" t="str">
        <f>'2. Causas y Consecuencias'!D59</f>
        <v xml:space="preserve">Deficiencias en registro de turnos para pagos </v>
      </c>
      <c r="E66" s="202"/>
      <c r="F66" s="181"/>
      <c r="G66" s="181"/>
      <c r="H66" s="181"/>
      <c r="I66" s="63" t="str">
        <f>'5. Diseño de Controles'!E53</f>
        <v>Reducir</v>
      </c>
      <c r="J66" s="181"/>
      <c r="K66" s="181"/>
      <c r="L66" s="184"/>
      <c r="M66" s="131" t="str">
        <f>'5. Diseño de Controles'!F53</f>
        <v>Establecer turnos para pagos de cuentas</v>
      </c>
      <c r="N66" s="82" t="str">
        <f>'5. Diseño de Controles'!G53</f>
        <v>Preventivo</v>
      </c>
      <c r="O66" s="117" t="str">
        <f>'5. Diseño de Controles'!L53</f>
        <v>Aplicar los turnos para los pagos de las cuentas, sin excepción y dejar registro de la asignaicón de los turnos</v>
      </c>
      <c r="P66" s="94" t="str">
        <f>'5. Diseño de Controles'!M53</f>
        <v>Tesorero</v>
      </c>
      <c r="Q66" s="94" t="str">
        <f>'5. Diseño de Controles'!N53</f>
        <v>Permanente</v>
      </c>
      <c r="R66" s="94" t="str">
        <f>'5. Diseño de Controles'!O53</f>
        <v>Tercer cuatrimestre</v>
      </c>
    </row>
    <row r="67" spans="1:18" ht="16.5" customHeight="1" x14ac:dyDescent="0.25">
      <c r="A67" s="217"/>
      <c r="B67" s="207"/>
      <c r="C67" s="203"/>
      <c r="D67" s="81">
        <f>'2. Causas y Consecuencias'!D60</f>
        <v>0</v>
      </c>
      <c r="E67" s="203"/>
      <c r="F67" s="182"/>
      <c r="G67" s="182"/>
      <c r="H67" s="182"/>
      <c r="I67" s="63">
        <f>'5. Diseño de Controles'!E54</f>
        <v>0</v>
      </c>
      <c r="J67" s="182"/>
      <c r="K67" s="182"/>
      <c r="L67" s="185"/>
      <c r="M67" s="131">
        <f>'5. Diseño de Controles'!F54</f>
        <v>0</v>
      </c>
      <c r="N67" s="82">
        <f>'5. Diseño de Controles'!G54</f>
        <v>0</v>
      </c>
      <c r="O67" s="117">
        <f>'5. Diseño de Controles'!L54</f>
        <v>0</v>
      </c>
      <c r="P67" s="94">
        <f>'5. Diseño de Controles'!M54</f>
        <v>0</v>
      </c>
      <c r="Q67" s="94">
        <f>'5. Diseño de Controles'!N54</f>
        <v>0</v>
      </c>
      <c r="R67" s="94">
        <f>'5. Diseño de Controles'!O54</f>
        <v>0</v>
      </c>
    </row>
    <row r="68" spans="1:18" ht="138" customHeight="1" x14ac:dyDescent="0.25">
      <c r="A68" s="217"/>
      <c r="B68" s="205">
        <v>18</v>
      </c>
      <c r="C68" s="201" t="str">
        <f>'1. Identificación del riesgo'!C29</f>
        <v>Conceder prescripción o descuentos en impuestos a contribuyentes, sin el lleno de los requisitos legales, para obtener provecho o favorecer a terceros.</v>
      </c>
      <c r="D68" s="81" t="str">
        <f>'2. Causas y Consecuencias'!D61</f>
        <v>Deficiencias en los controles internos sobre cumplimiento de requisitos para pagos</v>
      </c>
      <c r="E68" s="201" t="str">
        <f>'2. Causas y Consecuencias'!E61</f>
        <v>Investigaciones disciplinarias, fiscales y penales, condenas judiciales, pérdida de confianza ciudadana, bajos recaudos de impuestos, apatía frente a la administración, incumplimiento de metas y objetivos del plan de desarrollo, incumplimiento de planes y programas de la alcaldía, detrimento patrimonial</v>
      </c>
      <c r="F68" s="180" t="str">
        <f>'3. Probabilidad'!C28</f>
        <v>IMPROBABLE</v>
      </c>
      <c r="G68" s="180" t="str">
        <f>'4. Impacto'!AR23</f>
        <v>CATASTRÓFICO</v>
      </c>
      <c r="H68" s="180" t="str">
        <f>IF(OR(F68=0,G68=0),"",INDEX('Mapa de Calor'!$D$5:$H$9,MATCH(Mapa_de_Riesgo!F68,'Mapa de Calor'!$B$5:$B$9,0),MATCH(Mapa_de_Riesgo!G68,'Mapa de Calor'!$D$10:$H$10,0)))</f>
        <v>Zona Extrema</v>
      </c>
      <c r="I68" s="63" t="str">
        <f>'5. Diseño de Controles'!E55</f>
        <v>Reducir</v>
      </c>
      <c r="J68" s="180" t="str">
        <f>IF('6.Análisis_de_controles'!V55="FUERTE",IF(F68="CASI SEGURO","POSIBLE",IF(F68="PROBABLE","IMPROBABLE",IF(F68="POSIBLE","RARA VEZ",IF(F68="IMPROBABLE","RARA VEZ",IF(F68="RARA VEZ","RARA VEZ"))))),IF('6.Análisis_de_controles'!V55="MODERADO",IF(F68="CASI SEGURO","PROBABLE",IF(F68="PROBABLE","POSIBLE",IF(F68="POSIBLE","IMPROBABLE",IF(F68="IMPROBABLE","RARA VEZ",IF(F68="RARA VEZ","RARA VEZ"))))),IF('6.Análisis_de_controles'!V55="DÉBIL",F68)))</f>
        <v>RARA VEZ</v>
      </c>
      <c r="K68" s="180" t="str">
        <f t="shared" ref="K68" si="16">G68</f>
        <v>CATASTRÓFICO</v>
      </c>
      <c r="L68" s="183" t="str">
        <f>IF(OR(F68=0,G68=0),"",INDEX('Mapa de Calor'!$D$5:$H$9,MATCH(J68,'Mapa de Calor'!$B$5:$B$9,0),MATCH(K68,'Mapa de Calor'!$D$10:$H$10,0)))</f>
        <v>Zona Extrema</v>
      </c>
      <c r="M68" s="131" t="str">
        <f>'5. Diseño de Controles'!F55</f>
        <v>Control sobre prescripciones de acción de cobro</v>
      </c>
      <c r="N68" s="82" t="str">
        <f>'5. Diseño de Controles'!G55</f>
        <v>Preventivo</v>
      </c>
      <c r="O68" s="117" t="str">
        <f>'5. Diseño de Controles'!L55</f>
        <v>Ejercer control sobre las decisiones de archivo de actuaciones por prescripción de la acción de cobro. Llevar datos estadísticos sobre esta figura, montos de las deudas prescritas, causas.</v>
      </c>
      <c r="P68" s="94" t="str">
        <f>'5. Diseño de Controles'!M55</f>
        <v>Secretario de Hacienda</v>
      </c>
      <c r="Q68" s="94" t="str">
        <f>'5. Diseño de Controles'!N55</f>
        <v>Permanente</v>
      </c>
      <c r="R68" s="94" t="str">
        <f>'5. Diseño de Controles'!O55</f>
        <v>Tercer cuatrimestre</v>
      </c>
    </row>
    <row r="69" spans="1:18" s="53" customFormat="1" ht="135.75" customHeight="1" x14ac:dyDescent="0.25">
      <c r="A69" s="217"/>
      <c r="B69" s="206"/>
      <c r="C69" s="202"/>
      <c r="D69" s="81" t="str">
        <f>'2. Causas y Consecuencias'!D62</f>
        <v>Falta de compromiso con la entidad y con el servicio</v>
      </c>
      <c r="E69" s="202"/>
      <c r="F69" s="181"/>
      <c r="G69" s="181"/>
      <c r="H69" s="181"/>
      <c r="I69" s="63" t="str">
        <f>'5. Diseño de Controles'!E56</f>
        <v>Reducir</v>
      </c>
      <c r="J69" s="181"/>
      <c r="K69" s="181"/>
      <c r="L69" s="184"/>
      <c r="M69" s="131" t="str">
        <f>'5. Diseño de Controles'!F56</f>
        <v xml:space="preserve">Actividades de sensibilización  </v>
      </c>
      <c r="N69" s="82" t="str">
        <f>'5. Diseño de Controles'!G56</f>
        <v>Preventivo</v>
      </c>
      <c r="O69" s="117" t="str">
        <f>'5. Diseño de Controles'!L56</f>
        <v>Realizar actividades de sensibilización sobre la ética, sobre el compromiso con la entidad, con los recursos públicos y sobre el código de integridad de la alcaldia.</v>
      </c>
      <c r="P69" s="94" t="str">
        <f>'5. Diseño de Controles'!M56</f>
        <v xml:space="preserve">Responsable de Talento Humano / Secretario de Hacienda </v>
      </c>
      <c r="Q69" s="94" t="str">
        <f>'5. Diseño de Controles'!N56</f>
        <v>Una vez, en el primer semestre de 2024</v>
      </c>
      <c r="R69" s="94" t="str">
        <f>'5. Diseño de Controles'!O56</f>
        <v>Segundo semestre de 2024</v>
      </c>
    </row>
    <row r="70" spans="1:18" ht="18.75" customHeight="1" x14ac:dyDescent="0.25">
      <c r="A70" s="226"/>
      <c r="B70" s="207"/>
      <c r="C70" s="203"/>
      <c r="D70" s="81">
        <f>'2. Causas y Consecuencias'!D63</f>
        <v>0</v>
      </c>
      <c r="E70" s="203"/>
      <c r="F70" s="182"/>
      <c r="G70" s="182"/>
      <c r="H70" s="182"/>
      <c r="I70" s="63">
        <f>'5. Diseño de Controles'!E57</f>
        <v>0</v>
      </c>
      <c r="J70" s="182"/>
      <c r="K70" s="182"/>
      <c r="L70" s="185"/>
      <c r="M70" s="131">
        <f>'5. Diseño de Controles'!F57</f>
        <v>0</v>
      </c>
      <c r="N70" s="82">
        <f>'5. Diseño de Controles'!G57</f>
        <v>0</v>
      </c>
      <c r="O70" s="117">
        <f>'5. Diseño de Controles'!L57</f>
        <v>0</v>
      </c>
      <c r="P70" s="94">
        <f>'5. Diseño de Controles'!M57</f>
        <v>0</v>
      </c>
      <c r="Q70" s="94">
        <f>'5. Diseño de Controles'!N57</f>
        <v>0</v>
      </c>
      <c r="R70" s="94">
        <f>'5. Diseño de Controles'!O57</f>
        <v>0</v>
      </c>
    </row>
    <row r="71" spans="1:18" ht="108" customHeight="1" x14ac:dyDescent="0.25">
      <c r="A71" s="227" t="s">
        <v>450</v>
      </c>
      <c r="B71" s="205">
        <v>19</v>
      </c>
      <c r="C71" s="201" t="str">
        <f>'1. Identificación del riesgo'!C30</f>
        <v>Direccionar los procesos de selección contractual para favorecer a proponentes específicos, a cambio de un provecho o utilidad</v>
      </c>
      <c r="D71" s="81" t="str">
        <f>'2. Causas y Consecuencias'!D64</f>
        <v>Concentracion de poder decisorio y en la elaboración de los estudios previos</v>
      </c>
      <c r="E71" s="201" t="str">
        <f>'2. Causas y Consecuencias'!E64</f>
        <v>Desconfianza ciudadana, pérdida de credibilidad, incumplimiento de la misión institucional, afectación de la imagen de la alcaldía, investigaciones y condenas penales, fiscales y disciplinarias, detrimento patrimonial.</v>
      </c>
      <c r="F71" s="180" t="str">
        <f>'3. Probabilidad'!C29</f>
        <v>PROBABLE</v>
      </c>
      <c r="G71" s="180" t="str">
        <f>'4. Impacto'!AR24</f>
        <v>CATASTRÓFICO</v>
      </c>
      <c r="H71" s="180" t="str">
        <f>IF(OR(F71=0,G71=0),"",INDEX('Mapa de Calor'!$D$5:$H$9,MATCH(Mapa_de_Riesgo!F71,'Mapa de Calor'!$B$5:$B$9,0),MATCH(Mapa_de_Riesgo!G71,'Mapa de Calor'!$D$10:$H$10,0)))</f>
        <v>Zona Extrema</v>
      </c>
      <c r="I71" s="63" t="str">
        <f>'5. Diseño de Controles'!E58</f>
        <v>Reducir</v>
      </c>
      <c r="J71" s="180" t="str">
        <f>IF('6.Análisis_de_controles'!V58="FUERTE",IF(F71="CASI SEGURO","POSIBLE",IF(F71="PROBABLE","IMPROBABLE",IF(F71="POSIBLE","RARA VEZ",IF(F71="IMPROBABLE","RARA VEZ",IF(F71="RARA VEZ","RARA VEZ"))))),IF('6.Análisis_de_controles'!V58="MODERADO",IF(F71="CASI SEGURO","PROBABLE",IF(F71="PROBABLE","POSIBLE",IF(F71="POSIBLE","IMPROBABLE",IF(F71="IMPROBABLE","RARA VEZ",IF(F71="RARA VEZ","RARA VEZ"))))),IF('6.Análisis_de_controles'!V58="DÉBIL",F71)))</f>
        <v>IMPROBABLE</v>
      </c>
      <c r="K71" s="180" t="str">
        <f t="shared" ref="K71" si="17">G71</f>
        <v>CATASTRÓFICO</v>
      </c>
      <c r="L71" s="183" t="str">
        <f>IF(OR(F71=0,G71=0),"",INDEX('Mapa de Calor'!$D$5:$H$9,MATCH(J71,'Mapa de Calor'!$B$5:$B$9,0),MATCH(K71,'Mapa de Calor'!$D$10:$H$10,0)))</f>
        <v>Zona Extrema</v>
      </c>
      <c r="M71" s="131" t="str">
        <f>'5. Diseño de Controles'!F58</f>
        <v>Elaboración de estudios previos contractuales entre funcionarios de varias dependencias</v>
      </c>
      <c r="N71" s="82" t="str">
        <f>'5. Diseño de Controles'!G58</f>
        <v>Preventivo</v>
      </c>
      <c r="O71" s="117" t="str">
        <f>'5. Diseño de Controles'!L58</f>
        <v xml:space="preserve">Elaboración de estudios previos con participación de funcionarios de varias áres para evitar su manipulación. </v>
      </c>
      <c r="P71" s="94" t="str">
        <f>'5. Diseño de Controles'!M58</f>
        <v>Secretario Administrativo / Alcalde municipal</v>
      </c>
      <c r="Q71" s="94" t="str">
        <f>'5. Diseño de Controles'!N58</f>
        <v xml:space="preserve">Permanente </v>
      </c>
      <c r="R71" s="94" t="str">
        <f>'5. Diseño de Controles'!O58</f>
        <v>Segundo semestre de 2024</v>
      </c>
    </row>
    <row r="72" spans="1:18" s="53" customFormat="1" ht="214.5" customHeight="1" x14ac:dyDescent="0.25">
      <c r="A72" s="228"/>
      <c r="B72" s="206"/>
      <c r="C72" s="202"/>
      <c r="D72" s="81" t="str">
        <f>'2. Causas y Consecuencias'!D65</f>
        <v>Amiguismo, clientelismo, tráfico de influencias, favorecimiento a terceros</v>
      </c>
      <c r="E72" s="202"/>
      <c r="F72" s="181"/>
      <c r="G72" s="181"/>
      <c r="H72" s="181"/>
      <c r="I72" s="63" t="str">
        <f>'5. Diseño de Controles'!E59</f>
        <v>Reducir</v>
      </c>
      <c r="J72" s="181"/>
      <c r="K72" s="181"/>
      <c r="L72" s="184"/>
      <c r="M72" s="131" t="str">
        <f>'5. Diseño de Controles'!F59</f>
        <v>Revisar el cumplimiento de los requisitos esenciales en los procesos contractuales, antes de la selección del contratista, utilizando una lista de chequeo.</v>
      </c>
      <c r="N72" s="82" t="str">
        <f>'5. Diseño de Controles'!G59</f>
        <v>Preventivo</v>
      </c>
      <c r="O72" s="117" t="str">
        <f>'5. Diseño de Controles'!L59</f>
        <v>Comprobar que la modalidad de selección sea la adecuada, que los estudios previos, del sector, diseños y demás documentos de Planeación se hayan realizado oportuna y adecuadamente, y que los Proponentes cumplan con los requisitos habilitantes., mediante una lista de chequeo por cada modalidad de selección.</v>
      </c>
      <c r="P72" s="94" t="str">
        <f>'5. Diseño de Controles'!M59</f>
        <v>Secretario administrativo</v>
      </c>
      <c r="Q72" s="94" t="str">
        <f>'5. Diseño de Controles'!N59</f>
        <v>Cuando se deba hacer selección de proponentes</v>
      </c>
      <c r="R72" s="94" t="str">
        <f>'5. Diseño de Controles'!O59</f>
        <v>Trimestral</v>
      </c>
    </row>
    <row r="73" spans="1:18" ht="16.5" customHeight="1" x14ac:dyDescent="0.25">
      <c r="A73" s="228"/>
      <c r="B73" s="206"/>
      <c r="C73" s="203"/>
      <c r="D73" s="81">
        <f>'2. Causas y Consecuencias'!D66</f>
        <v>0</v>
      </c>
      <c r="E73" s="203"/>
      <c r="F73" s="182"/>
      <c r="G73" s="182"/>
      <c r="H73" s="182"/>
      <c r="I73" s="63">
        <f>'5. Diseño de Controles'!E60</f>
        <v>0</v>
      </c>
      <c r="J73" s="182"/>
      <c r="K73" s="182"/>
      <c r="L73" s="185"/>
      <c r="M73" s="131">
        <f>'5. Diseño de Controles'!F60</f>
        <v>0</v>
      </c>
      <c r="N73" s="82">
        <f>'5. Diseño de Controles'!G60</f>
        <v>0</v>
      </c>
      <c r="O73" s="117">
        <f>'5. Diseño de Controles'!L60</f>
        <v>0</v>
      </c>
      <c r="P73" s="94">
        <f>'5. Diseño de Controles'!M60</f>
        <v>0</v>
      </c>
      <c r="Q73" s="94">
        <f>'5. Diseño de Controles'!N60</f>
        <v>0</v>
      </c>
      <c r="R73" s="94">
        <f>'5. Diseño de Controles'!O60</f>
        <v>0</v>
      </c>
    </row>
    <row r="74" spans="1:18" ht="143.25" customHeight="1" x14ac:dyDescent="0.25">
      <c r="A74" s="228"/>
      <c r="B74" s="205">
        <v>20</v>
      </c>
      <c r="C74" s="201" t="str">
        <f>'1. Identificación del riesgo'!C31</f>
        <v>No reportar irregularidades técnicas en el cumplimiento de contratos, convenios y programas con el fin de beneficiar a los contratistas</v>
      </c>
      <c r="D74" s="81" t="str">
        <f>'2. Causas y Consecuencias'!D67</f>
        <v>Indebida asignación del supervisor del contrato</v>
      </c>
      <c r="E74" s="201" t="str">
        <f>'2. Causas y Consecuencias'!E67</f>
        <v>Desconfianza ciudadana, pérdida de credibilidad, incumplimiento de la misión institucional, afectación de la imagen de la alcaldía, investigaciones y condenas penales y disciplinarias, baja calidad en obras y servicios, incumplimiento de contratos, daño  patrimonial</v>
      </c>
      <c r="F74" s="180" t="str">
        <f>'3. Probabilidad'!C30</f>
        <v>PROBABLE</v>
      </c>
      <c r="G74" s="180" t="str">
        <f>'4. Impacto'!AR25</f>
        <v>CATASTRÓFICO</v>
      </c>
      <c r="H74" s="180" t="str">
        <f>IF(OR(F74=0,G74=0),"",INDEX('Mapa de Calor'!$D$5:$H$9,MATCH(Mapa_de_Riesgo!F74,'Mapa de Calor'!$B$5:$B$9,0),MATCH(Mapa_de_Riesgo!G74,'Mapa de Calor'!$D$10:$H$10,0)))</f>
        <v>Zona Extrema</v>
      </c>
      <c r="I74" s="63" t="str">
        <f>'5. Diseño de Controles'!E61</f>
        <v>Reducir</v>
      </c>
      <c r="J74" s="180" t="str">
        <f>IF('6.Análisis_de_controles'!V61="FUERTE",IF(F74="CASI SEGURO","POSIBLE",IF(F74="PROBABLE","IMPROBABLE",IF(F74="POSIBLE","RARA VEZ",IF(F74="IMPROBABLE","RARA VEZ",IF(F74="RARA VEZ","RARA VEZ"))))),IF('6.Análisis_de_controles'!V61="MODERADO",IF(F74="CASI SEGURO","PROBABLE",IF(F74="PROBABLE","POSIBLE",IF(F74="POSIBLE","IMPROBABLE",IF(F74="IMPROBABLE","RARA VEZ",IF(F74="RARA VEZ","RARA VEZ"))))),IF('6.Análisis_de_controles'!V61="DÉBIL",F74)))</f>
        <v>IMPROBABLE</v>
      </c>
      <c r="K74" s="180" t="str">
        <f t="shared" ref="K74" si="18">G74</f>
        <v>CATASTRÓFICO</v>
      </c>
      <c r="L74" s="183" t="str">
        <f>IF(OR(F74=0,G74=0),"",INDEX('Mapa de Calor'!$D$5:$H$9,MATCH(J74,'Mapa de Calor'!$B$5:$B$9,0),MATCH(K74,'Mapa de Calor'!$D$10:$H$10,0)))</f>
        <v>Zona Extrema</v>
      </c>
      <c r="M74" s="131" t="str">
        <f>'5. Diseño de Controles'!F61</f>
        <v xml:space="preserve">Procedimiento de escogencia de supervisor con perfiles claros y adecuados y verificar régimen de inhabilidades e incompatibilidades y las causales para no aceptar la desginación </v>
      </c>
      <c r="N74" s="82" t="str">
        <f>'5. Diseño de Controles'!G61</f>
        <v>Preventivo</v>
      </c>
      <c r="O74" s="117" t="str">
        <f>'5. Diseño de Controles'!L61</f>
        <v>Se aplica el procedimiento de desginación de supervisores, verificando que éstos cumplan los requisitos de preparación, experiencia y disponibilidad de tiempo y, que no estén impedidos para hacerlo.</v>
      </c>
      <c r="P74" s="94" t="str">
        <f>'5. Diseño de Controles'!M61</f>
        <v>Secretario administrativo</v>
      </c>
      <c r="Q74" s="94" t="str">
        <f>'5. Diseño de Controles'!N61</f>
        <v>Cada vez que se designe supervisor</v>
      </c>
      <c r="R74" s="94" t="str">
        <f>'5. Diseño de Controles'!O61</f>
        <v>Trimestral</v>
      </c>
    </row>
    <row r="75" spans="1:18" s="53" customFormat="1" ht="193.5" customHeight="1" x14ac:dyDescent="0.25">
      <c r="A75" s="228"/>
      <c r="B75" s="206"/>
      <c r="C75" s="202"/>
      <c r="D75" s="81" t="str">
        <f>'2. Causas y Consecuencias'!D68</f>
        <v>Deficientes controles para cumplimiento del objeto contractual</v>
      </c>
      <c r="E75" s="202"/>
      <c r="F75" s="181"/>
      <c r="G75" s="181"/>
      <c r="H75" s="181"/>
      <c r="I75" s="63" t="str">
        <f>'5. Diseño de Controles'!E62</f>
        <v>Reducir</v>
      </c>
      <c r="J75" s="181"/>
      <c r="K75" s="181"/>
      <c r="L75" s="184"/>
      <c r="M75" s="131" t="str">
        <f>'5. Diseño de Controles'!F62</f>
        <v>Vigilar el cumplimiento de los contratos y convenios</v>
      </c>
      <c r="N75" s="82" t="str">
        <f>'5. Diseño de Controles'!G62</f>
        <v>Preventivo</v>
      </c>
      <c r="O75" s="117" t="str">
        <f>'5. Diseño de Controles'!L62</f>
        <v xml:space="preserve">Emitir una circular indicando a los supervisores que deben presentar los informes con los soportes completos y adecuados, preferiblemeten visuales, con imágenes o fotografías, confrontar el contenido de los informes con las evidencias de ejecución. </v>
      </c>
      <c r="P75" s="94" t="str">
        <f>'5. Diseño de Controles'!M62</f>
        <v xml:space="preserve">Secretario administrativo y Supervisores </v>
      </c>
      <c r="Q75" s="94" t="str">
        <f>'5. Diseño de Controles'!N62</f>
        <v xml:space="preserve">Una sola vez en Marzo de 2024; y cada vez que se presente un informe de supervisión, respectivamente </v>
      </c>
      <c r="R75" s="94" t="str">
        <f>'5. Diseño de Controles'!O62</f>
        <v xml:space="preserve">Segundo y tercer cuatrimestre </v>
      </c>
    </row>
    <row r="76" spans="1:18" ht="111.75" customHeight="1" x14ac:dyDescent="0.25">
      <c r="A76" s="228"/>
      <c r="B76" s="206"/>
      <c r="C76" s="203"/>
      <c r="D76" s="81" t="str">
        <f>'2. Causas y Consecuencias'!D69</f>
        <v>Amiguismo, clientelismo, tráfico de influencias, favorecimiento a terceros</v>
      </c>
      <c r="E76" s="203"/>
      <c r="F76" s="182"/>
      <c r="G76" s="182"/>
      <c r="H76" s="182"/>
      <c r="I76" s="63" t="str">
        <f>'5. Diseño de Controles'!E63</f>
        <v>Reducir</v>
      </c>
      <c r="J76" s="182"/>
      <c r="K76" s="182"/>
      <c r="L76" s="185"/>
      <c r="M76" s="131" t="str">
        <f>'5. Diseño de Controles'!F63</f>
        <v xml:space="preserve">Capacitación o jornada de sensibilización virtual sobre ética y valores </v>
      </c>
      <c r="N76" s="82" t="str">
        <f>'5. Diseño de Controles'!G63</f>
        <v>Preventivo</v>
      </c>
      <c r="O76" s="117" t="str">
        <f>'5. Diseño de Controles'!L63</f>
        <v>Realizar una capacitación o jornada de sensibilización virtual sobre ética y valores dirigida a directivos y quienes puedan ser designados como supervisores.</v>
      </c>
      <c r="P76" s="94" t="str">
        <f>'5. Diseño de Controles'!M63</f>
        <v>Oficina de Talento Humano</v>
      </c>
      <c r="Q76" s="94" t="str">
        <f>'5. Diseño de Controles'!N63</f>
        <v>Una sola vez, en el Segundo Semestre de 2024</v>
      </c>
      <c r="R76" s="94" t="str">
        <f>'5. Diseño de Controles'!O63</f>
        <v>Tercer cuatrimestre</v>
      </c>
    </row>
    <row r="77" spans="1:18" ht="150" customHeight="1" x14ac:dyDescent="0.25">
      <c r="A77" s="228" t="s">
        <v>242</v>
      </c>
      <c r="B77" s="205">
        <v>21</v>
      </c>
      <c r="C77" s="201" t="str">
        <f>'1. Identificación del riesgo'!C32</f>
        <v>No reportar u omitir, el incumplimiento de actividades relacionadas con el mantenimiento preventivo o correctivo de los bienes de la alcaldía, con el fin de obtener beneficios particulares o favorecer al contratista</v>
      </c>
      <c r="D77" s="81" t="str">
        <f>'2. Causas y Consecuencias'!D70</f>
        <v xml:space="preserve">Deficiencias en los controles internos del proceso </v>
      </c>
      <c r="E77" s="201" t="str">
        <f>'2. Causas y Consecuencias'!E70</f>
        <v>Desconfianza ciudadana, pérdida de credibilidad, incumplimiento de planes y proyectos, daños patrimoniales, deterioro de los bienes y equipos, retrasos o incumplimiento en la entrega de reportes, informes o de proyectos y planes, investigaciones y condenas penales y disciplinarias</v>
      </c>
      <c r="F77" s="180" t="str">
        <f>'3. Probabilidad'!C31</f>
        <v>PROBABLE</v>
      </c>
      <c r="G77" s="180" t="str">
        <f>'4. Impacto'!AR26</f>
        <v>CATASTRÓFICO</v>
      </c>
      <c r="H77" s="180" t="str">
        <f>IF(OR(F77=0,G77=0),"",INDEX('Mapa de Calor'!$D$5:$H$9,MATCH(Mapa_de_Riesgo!F77,'Mapa de Calor'!$B$5:$B$9,0),MATCH(Mapa_de_Riesgo!G77,'Mapa de Calor'!$D$10:$H$10,0)))</f>
        <v>Zona Extrema</v>
      </c>
      <c r="I77" s="63" t="str">
        <f>'5. Diseño de Controles'!E64</f>
        <v>Reducir</v>
      </c>
      <c r="J77" s="180" t="str">
        <f>IF('6.Análisis_de_controles'!V64="FUERTE",IF(F77="CASI SEGURO","POSIBLE",IF(F77="PROBABLE","IMPROBABLE",IF(F77="POSIBLE","RARA VEZ",IF(F77="IMPROBABLE","RARA VEZ",IF(F77="RARA VEZ","RARA VEZ"))))),IF('6.Análisis_de_controles'!V64="MODERADO",IF(F77="CASI SEGURO","PROBABLE",IF(F77="PROBABLE","POSIBLE",IF(F77="POSIBLE","IMPROBABLE",IF(F77="IMPROBABLE","RARA VEZ",IF(F77="RARA VEZ","RARA VEZ"))))),IF('6.Análisis_de_controles'!V64="DÉBIL",F77)))</f>
        <v>IMPROBABLE</v>
      </c>
      <c r="K77" s="180" t="str">
        <f t="shared" ref="K77" si="19">G77</f>
        <v>CATASTRÓFICO</v>
      </c>
      <c r="L77" s="183" t="str">
        <f>IF(OR(F77=0,G77=0),"",INDEX('Mapa de Calor'!$D$5:$H$9,MATCH(J77,'Mapa de Calor'!$B$5:$B$9,0),MATCH(K77,'Mapa de Calor'!$D$10:$H$10,0)))</f>
        <v>Zona Extrema</v>
      </c>
      <c r="M77" s="131" t="str">
        <f>'5. Diseño de Controles'!F64</f>
        <v xml:space="preserve">Hacer seguimiento a las labores de supervisión e interventoría </v>
      </c>
      <c r="N77" s="82" t="str">
        <f>'5. Diseño de Controles'!G64</f>
        <v>Detectivo</v>
      </c>
      <c r="O77" s="117" t="str">
        <f>'5. Diseño de Controles'!L64</f>
        <v>Confrontar los informes de supervisión e interventoría con la ejecución de contratos, escogiendo aleatoriamente una muestra de equipos reparados o atendidos, dejar constancia de ello en un acta o informe.</v>
      </c>
      <c r="P77" s="94" t="str">
        <f>'5. Diseño de Controles'!M64</f>
        <v>Secretario administrativo</v>
      </c>
      <c r="Q77" s="94" t="str">
        <f>'5. Diseño de Controles'!N64</f>
        <v>Desde mayo de 2024</v>
      </c>
      <c r="R77" s="94" t="str">
        <f>'5. Diseño de Controles'!O64</f>
        <v>Tercer cuatrimestre</v>
      </c>
    </row>
    <row r="78" spans="1:18" s="53" customFormat="1" ht="103.5" customHeight="1" x14ac:dyDescent="0.25">
      <c r="A78" s="228"/>
      <c r="B78" s="206"/>
      <c r="C78" s="202"/>
      <c r="D78" s="81" t="str">
        <f>'2. Causas y Consecuencias'!D71</f>
        <v xml:space="preserve">Falta de compromiso con la entidad </v>
      </c>
      <c r="E78" s="202"/>
      <c r="F78" s="181"/>
      <c r="G78" s="181"/>
      <c r="H78" s="181"/>
      <c r="I78" s="63" t="str">
        <f>'5. Diseño de Controles'!E65</f>
        <v>Reducir</v>
      </c>
      <c r="J78" s="181"/>
      <c r="K78" s="181"/>
      <c r="L78" s="184"/>
      <c r="M78" s="131" t="str">
        <f>'5. Diseño de Controles'!F65</f>
        <v>Actividades de sensibilización</v>
      </c>
      <c r="N78" s="82" t="str">
        <f>'5. Diseño de Controles'!G65</f>
        <v>Preventivo</v>
      </c>
      <c r="O78" s="117" t="str">
        <f>'5. Diseño de Controles'!L65</f>
        <v>Realizar una jornada de sensibilización con los intereses, bienes y recursos de la alcaldía, a través de actividades lúdicas.</v>
      </c>
      <c r="P78" s="94" t="str">
        <f>'5. Diseño de Controles'!M65</f>
        <v>Oficina de Talento Humano</v>
      </c>
      <c r="Q78" s="94" t="str">
        <f>'5. Diseño de Controles'!N65</f>
        <v>II Semestre</v>
      </c>
      <c r="R78" s="94" t="str">
        <f>'5. Diseño de Controles'!O65</f>
        <v>Tercer cuatrimestre</v>
      </c>
    </row>
    <row r="79" spans="1:18" ht="20.25" customHeight="1" x14ac:dyDescent="0.25">
      <c r="A79" s="228"/>
      <c r="B79" s="206"/>
      <c r="C79" s="203"/>
      <c r="D79" s="81">
        <f>'2. Causas y Consecuencias'!D72</f>
        <v>0</v>
      </c>
      <c r="E79" s="203"/>
      <c r="F79" s="182"/>
      <c r="G79" s="182"/>
      <c r="H79" s="182"/>
      <c r="I79" s="63">
        <f>'5. Diseño de Controles'!E66</f>
        <v>0</v>
      </c>
      <c r="J79" s="182"/>
      <c r="K79" s="182"/>
      <c r="L79" s="185"/>
      <c r="M79" s="131">
        <f>'5. Diseño de Controles'!F66</f>
        <v>0</v>
      </c>
      <c r="N79" s="82">
        <f>'5. Diseño de Controles'!G66</f>
        <v>0</v>
      </c>
      <c r="O79" s="117">
        <f>'5. Diseño de Controles'!L66</f>
        <v>0</v>
      </c>
      <c r="P79" s="94">
        <f>'5. Diseño de Controles'!M66</f>
        <v>0</v>
      </c>
      <c r="Q79" s="94">
        <f>'5. Diseño de Controles'!N66</f>
        <v>0</v>
      </c>
      <c r="R79" s="94">
        <f>'5. Diseño de Controles'!O66</f>
        <v>0</v>
      </c>
    </row>
    <row r="80" spans="1:18" ht="125.25" customHeight="1" x14ac:dyDescent="0.25">
      <c r="A80" s="228"/>
      <c r="B80" s="205">
        <v>22</v>
      </c>
      <c r="C80" s="201" t="str">
        <f>'1. Identificación del riesgo'!C33</f>
        <v>Aprovechamiento indebido de las bases de datos digitales de áreas financiera, de inventario, logística, humana, jurídica y de gestión, con el fin de extraer, alterar, modificar o suprimir datos en beneficio propio o de terceros.</v>
      </c>
      <c r="D80" s="81" t="str">
        <f>'2. Causas y Consecuencias'!D73</f>
        <v>Deficientes mecanismos de seguridad sobre bases de datos de la alcaldía</v>
      </c>
      <c r="E80" s="201" t="str">
        <f>'2. Causas y Consecuencias'!E73</f>
        <v>Desconfianza ciudadana, pérdida de credibilidad, incumplimiento de la misión institucional, afectación de la imagen de la alcaldía, investigaciones y condenas penales y disciplinarias, baja calidad en obras y servicios, incumplimiento de contratos, daño  patrimonial</v>
      </c>
      <c r="F80" s="180" t="str">
        <f>'3. Probabilidad'!C32</f>
        <v>POSIBLE</v>
      </c>
      <c r="G80" s="180" t="str">
        <f>'4. Impacto'!AR27</f>
        <v>CATASTRÓFICO</v>
      </c>
      <c r="H80" s="180" t="str">
        <f>IF(OR(F80=0,G80=0),"",INDEX('Mapa de Calor'!$D$5:$H$9,MATCH(Mapa_de_Riesgo!F80,'Mapa de Calor'!$B$5:$B$9,0),MATCH(Mapa_de_Riesgo!G80,'Mapa de Calor'!$D$10:$H$10,0)))</f>
        <v>Zona Extrema</v>
      </c>
      <c r="I80" s="63" t="str">
        <f>'5. Diseño de Controles'!E67</f>
        <v>Reducir</v>
      </c>
      <c r="J80" s="180" t="str">
        <f>IF('6.Análisis_de_controles'!V67="FUERTE",IF(F80="CASI SEGURO","POSIBLE",IF(F80="PROBABLE","IMPROBABLE",IF(F80="POSIBLE","RARA VEZ",IF(F80="IMPROBABLE","RARA VEZ",IF(F80="RARA VEZ","RARA VEZ"))))),IF('6.Análisis_de_controles'!V67="MODERADO",IF(F80="CASI SEGURO","PROBABLE",IF(F80="PROBABLE","POSIBLE",IF(F80="POSIBLE","IMPROBABLE",IF(F80="IMPROBABLE","RARA VEZ",IF(F80="RARA VEZ","RARA VEZ"))))),IF('6.Análisis_de_controles'!V67="DÉBIL",F80)))</f>
        <v>RARA VEZ</v>
      </c>
      <c r="K80" s="180" t="str">
        <f t="shared" ref="K80" si="20">G80</f>
        <v>CATASTRÓFICO</v>
      </c>
      <c r="L80" s="183" t="str">
        <f>IF(OR(F80=0,G80=0),"",INDEX('Mapa de Calor'!$D$5:$H$9,MATCH(J80,'Mapa de Calor'!$B$5:$B$9,0),MATCH(K80,'Mapa de Calor'!$D$10:$H$10,0)))</f>
        <v>Zona Extrema</v>
      </c>
      <c r="M80" s="131" t="str">
        <f>'5. Diseño de Controles'!F67</f>
        <v xml:space="preserve">lmplementar mecanismos der protección de bases de datos </v>
      </c>
      <c r="N80" s="82" t="str">
        <f>'5. Diseño de Controles'!G67</f>
        <v>Preventivo</v>
      </c>
      <c r="O80" s="117" t="str">
        <f>'5. Diseño de Controles'!L67</f>
        <v>Elaborar el inventario de activos de información, gestionar los riesgos de seguridad digital y establecer los controles para la protección de datos.</v>
      </c>
      <c r="P80" s="94" t="str">
        <f>'5. Diseño de Controles'!M67</f>
        <v>Secretario Administrativo y P. U. responsable de Sistemas</v>
      </c>
      <c r="Q80" s="94" t="str">
        <f>'5. Diseño de Controles'!N67</f>
        <v xml:space="preserve">II semestre </v>
      </c>
      <c r="R80" s="94" t="str">
        <f>'5. Diseño de Controles'!O67</f>
        <v>Tercer cuatrimestre</v>
      </c>
    </row>
    <row r="81" spans="1:18" s="53" customFormat="1" ht="126.75" customHeight="1" x14ac:dyDescent="0.25">
      <c r="A81" s="228"/>
      <c r="B81" s="206"/>
      <c r="C81" s="202"/>
      <c r="D81" s="81" t="str">
        <f>'2. Causas y Consecuencias'!D74</f>
        <v xml:space="preserve">No asignaciòn de recursos para protección de bases de datos </v>
      </c>
      <c r="E81" s="202"/>
      <c r="F81" s="181"/>
      <c r="G81" s="181"/>
      <c r="H81" s="181"/>
      <c r="I81" s="63" t="str">
        <f>'5. Diseño de Controles'!E68</f>
        <v>Reducir</v>
      </c>
      <c r="J81" s="181"/>
      <c r="K81" s="181"/>
      <c r="L81" s="184"/>
      <c r="M81" s="131" t="str">
        <f>'5. Diseño de Controles'!F68</f>
        <v xml:space="preserve">Gestión de recursos </v>
      </c>
      <c r="N81" s="82" t="str">
        <f>'5. Diseño de Controles'!G68</f>
        <v>Correctivo</v>
      </c>
      <c r="O81" s="117" t="str">
        <f>'5. Diseño de Controles'!L68</f>
        <v>Gestionar ante el alcalde y el secretario de hacienda, la asignación de recursos en 2024 para la seguridad digital de los activos de la entidad, dejando constancia escrita de lo realizado</v>
      </c>
      <c r="P81" s="94" t="str">
        <f>'5. Diseño de Controles'!M68</f>
        <v>Secretario administrativo</v>
      </c>
      <c r="Q81" s="94" t="str">
        <f>'5. Diseño de Controles'!N68</f>
        <v>Marzo de 2024</v>
      </c>
      <c r="R81" s="94" t="str">
        <f>'5. Diseño de Controles'!O68</f>
        <v>Mayo de 2024</v>
      </c>
    </row>
    <row r="82" spans="1:18" ht="15.75" customHeight="1" x14ac:dyDescent="0.25">
      <c r="A82" s="228"/>
      <c r="B82" s="206"/>
      <c r="C82" s="203"/>
      <c r="D82" s="81">
        <f>'2. Causas y Consecuencias'!D75</f>
        <v>0</v>
      </c>
      <c r="E82" s="203"/>
      <c r="F82" s="182"/>
      <c r="G82" s="182"/>
      <c r="H82" s="182"/>
      <c r="I82" s="63">
        <f>'5. Diseño de Controles'!E69</f>
        <v>0</v>
      </c>
      <c r="J82" s="182"/>
      <c r="K82" s="182"/>
      <c r="L82" s="185"/>
      <c r="M82" s="131">
        <f>'5. Diseño de Controles'!F69</f>
        <v>0</v>
      </c>
      <c r="N82" s="82">
        <f>'5. Diseño de Controles'!G69</f>
        <v>0</v>
      </c>
      <c r="O82" s="117">
        <f>'5. Diseño de Controles'!L69</f>
        <v>0</v>
      </c>
      <c r="P82" s="94">
        <f>'5. Diseño de Controles'!M69</f>
        <v>0</v>
      </c>
      <c r="Q82" s="94">
        <f>'5. Diseño de Controles'!N69</f>
        <v>0</v>
      </c>
      <c r="R82" s="94">
        <f>'5. Diseño de Controles'!O69</f>
        <v>0</v>
      </c>
    </row>
    <row r="83" spans="1:18" ht="192.75" customHeight="1" x14ac:dyDescent="0.25">
      <c r="A83" s="228" t="s">
        <v>243</v>
      </c>
      <c r="B83" s="205">
        <v>23</v>
      </c>
      <c r="C83" s="201" t="str">
        <f>'1. Identificación del riesgo'!C34</f>
        <v>No realizar la defensa jurídica de la alcaldía en las actuaciones judiciales, o hacerlo deficientemente a propósito, para favorecer a los demandantes, incurriendo con ello en dilaciones y demoras en el trámite o procedimiento de los procesos.</v>
      </c>
      <c r="D83" s="81" t="str">
        <f>'2. Causas y Consecuencias'!D76</f>
        <v>Deficientes controles internos sobre la defensa jurídica de la alcaldía.</v>
      </c>
      <c r="E83" s="201" t="str">
        <f>'2. Causas y Consecuencias'!E76</f>
        <v>Pérdida de la confianza de la ciudadanía en la gestión pública, degradación de la ética pública institucional, daño patrimonial al erario municipal, deterioro de la autoridad, Impunidad, condenas judiciales, aumento de deuda pública, incumplimiento de metas y objetivos institucionales.</v>
      </c>
      <c r="F83" s="180" t="str">
        <f>'3. Probabilidad'!C33</f>
        <v>POSIBLE</v>
      </c>
      <c r="G83" s="180" t="str">
        <f>'4. Impacto'!AR28</f>
        <v>CATASTRÓFICO</v>
      </c>
      <c r="H83" s="180" t="str">
        <f>IF(OR(F83=0,G83=0),"",INDEX('Mapa de Calor'!$D$5:$H$9,MATCH(Mapa_de_Riesgo!F83,'Mapa de Calor'!$B$5:$B$9,0),MATCH(Mapa_de_Riesgo!G83,'Mapa de Calor'!$D$10:$H$10,0)))</f>
        <v>Zona Extrema</v>
      </c>
      <c r="I83" s="63" t="str">
        <f>'5. Diseño de Controles'!E70</f>
        <v>Reducir</v>
      </c>
      <c r="J83" s="180" t="str">
        <f>IF('6.Análisis_de_controles'!V70="FUERTE",IF(F83="CASI SEGURO","POSIBLE",IF(F83="PROBABLE","IMPROBABLE",IF(F83="POSIBLE","RARA VEZ",IF(F83="IMPROBABLE","RARA VEZ",IF(F83="RARA VEZ","RARA VEZ"))))),IF('6.Análisis_de_controles'!V70="MODERADO",IF(F83="CASI SEGURO","PROBABLE",IF(F83="PROBABLE","POSIBLE",IF(F83="POSIBLE","IMPROBABLE",IF(F83="IMPROBABLE","RARA VEZ",IF(F83="RARA VEZ","RARA VEZ"))))),IF('6.Análisis_de_controles'!V70="DÉBIL",F83)))</f>
        <v>RARA VEZ</v>
      </c>
      <c r="K83" s="180" t="str">
        <f t="shared" ref="K83" si="21">G83</f>
        <v>CATASTRÓFICO</v>
      </c>
      <c r="L83" s="183" t="str">
        <f>IF(OR(F83=0,G83=0),"",INDEX('Mapa de Calor'!$D$5:$H$9,MATCH(J83,'Mapa de Calor'!$B$5:$B$9,0),MATCH(K83,'Mapa de Calor'!$D$10:$H$10,0)))</f>
        <v>Zona Extrema</v>
      </c>
      <c r="M83" s="131" t="str">
        <f>'5. Diseño de Controles'!F70</f>
        <v>Monitoreo oportuno de reporte de informaciòn sobre defensa jurídica</v>
      </c>
      <c r="N83" s="82" t="str">
        <f>'5. Diseño de Controles'!G70</f>
        <v>Preventivo</v>
      </c>
      <c r="O83" s="117" t="str">
        <f>'5. Diseño de Controles'!L70</f>
        <v>Solicitar a los apoderados que informen con suficiente antelación sobre los términos procesales y las épocas de vencimiento de cada proceso y confrontarlos con las circunstancias de cada proceso.</v>
      </c>
      <c r="P83" s="94" t="str">
        <f>'5. Diseño de Controles'!M70</f>
        <v>Jefe oficina jurídica</v>
      </c>
      <c r="Q83" s="94" t="str">
        <f>'5. Diseño de Controles'!N70</f>
        <v>Permenente</v>
      </c>
      <c r="R83" s="94" t="str">
        <f>'5. Diseño de Controles'!O70</f>
        <v>Trimestral</v>
      </c>
    </row>
    <row r="84" spans="1:18" x14ac:dyDescent="0.25">
      <c r="A84" s="228"/>
      <c r="B84" s="206"/>
      <c r="C84" s="202"/>
      <c r="D84" s="81">
        <f>'2. Causas y Consecuencias'!D77</f>
        <v>0</v>
      </c>
      <c r="E84" s="202"/>
      <c r="F84" s="181"/>
      <c r="G84" s="181"/>
      <c r="H84" s="181"/>
      <c r="I84" s="63">
        <f>'5. Diseño de Controles'!E71</f>
        <v>0</v>
      </c>
      <c r="J84" s="181"/>
      <c r="K84" s="181"/>
      <c r="L84" s="184"/>
      <c r="M84" s="131">
        <f>'5. Diseño de Controles'!F71</f>
        <v>0</v>
      </c>
      <c r="N84" s="82">
        <f>'5. Diseño de Controles'!G71</f>
        <v>0</v>
      </c>
      <c r="O84" s="117">
        <f>'5. Diseño de Controles'!L71</f>
        <v>0</v>
      </c>
      <c r="P84" s="94">
        <f>'5. Diseño de Controles'!M71</f>
        <v>0</v>
      </c>
      <c r="Q84" s="94">
        <f>'5. Diseño de Controles'!N71</f>
        <v>0</v>
      </c>
      <c r="R84" s="94">
        <f>'5. Diseño de Controles'!O71</f>
        <v>0</v>
      </c>
    </row>
    <row r="85" spans="1:18" x14ac:dyDescent="0.25">
      <c r="A85" s="228"/>
      <c r="B85" s="207"/>
      <c r="C85" s="203"/>
      <c r="D85" s="81">
        <f>'2. Causas y Consecuencias'!D78</f>
        <v>0</v>
      </c>
      <c r="E85" s="203"/>
      <c r="F85" s="182"/>
      <c r="G85" s="182"/>
      <c r="H85" s="182"/>
      <c r="I85" s="63">
        <f>'5. Diseño de Controles'!E72</f>
        <v>0</v>
      </c>
      <c r="J85" s="182"/>
      <c r="K85" s="182"/>
      <c r="L85" s="185"/>
      <c r="M85" s="131">
        <f>'5. Diseño de Controles'!F72</f>
        <v>0</v>
      </c>
      <c r="N85" s="82">
        <f>'5. Diseño de Controles'!G72</f>
        <v>0</v>
      </c>
      <c r="O85" s="117">
        <f>'5. Diseño de Controles'!L72</f>
        <v>0</v>
      </c>
      <c r="P85" s="94">
        <f>'5. Diseño de Controles'!M72</f>
        <v>0</v>
      </c>
      <c r="Q85" s="94">
        <f>'5. Diseño de Controles'!N72</f>
        <v>0</v>
      </c>
      <c r="R85" s="94">
        <f>'5. Diseño de Controles'!O72</f>
        <v>0</v>
      </c>
    </row>
    <row r="86" spans="1:18" ht="123" customHeight="1" x14ac:dyDescent="0.25">
      <c r="A86" s="228"/>
      <c r="B86" s="205">
        <v>24</v>
      </c>
      <c r="C86" s="201" t="str">
        <f>'1. Identificación del riesgo'!C35</f>
        <v>Proferir respuestas  y/o conceptos jurídicos ajustados a intereses de particulares o terceros</v>
      </c>
      <c r="D86" s="81" t="str">
        <f>'2. Causas y Consecuencias'!D79</f>
        <v>Ausencia de seguimiento y control a las respuestas y conceptos jurídicos.</v>
      </c>
      <c r="E86" s="201" t="str">
        <f>'2. Causas y Consecuencias'!E79</f>
        <v>Investigaciones y sanciones disciplinarias, Demandas  contra la entidad, Pérdida de imagen y credibilidad de la entidad, el sector y el Estado en general</v>
      </c>
      <c r="F86" s="180" t="str">
        <f>'3. Probabilidad'!C34</f>
        <v>PROBABLE</v>
      </c>
      <c r="G86" s="180" t="str">
        <f>'4. Impacto'!AR29</f>
        <v>CATASTRÓFICO</v>
      </c>
      <c r="H86" s="180" t="str">
        <f>IF(OR(F86=0,G86=0),"",INDEX('Mapa de Calor'!$D$5:$H$9,MATCH(Mapa_de_Riesgo!F86,'Mapa de Calor'!$B$5:$B$9,0),MATCH(Mapa_de_Riesgo!G86,'Mapa de Calor'!$D$10:$H$10,0)))</f>
        <v>Zona Extrema</v>
      </c>
      <c r="I86" s="63" t="str">
        <f>'5. Diseño de Controles'!E73</f>
        <v>Reducir</v>
      </c>
      <c r="J86" s="180" t="str">
        <f>IF('6.Análisis_de_controles'!V73="FUERTE",IF(F86="CASI SEGURO","POSIBLE",IF(F86="PROBABLE","IMPROBABLE",IF(F86="POSIBLE","RARA VEZ",IF(F86="IMPROBABLE","RARA VEZ",IF(F86="RARA VEZ","RARA VEZ"))))),IF('6.Análisis_de_controles'!V73="MODERADO",IF(F86="CASI SEGURO","PROBABLE",IF(F86="PROBABLE","POSIBLE",IF(F86="POSIBLE","IMPROBABLE",IF(F86="IMPROBABLE","RARA VEZ",IF(F86="RARA VEZ","RARA VEZ"))))),IF('6.Análisis_de_controles'!V73="DÉBIL",F86)))</f>
        <v>IMPROBABLE</v>
      </c>
      <c r="K86" s="180" t="str">
        <f t="shared" ref="K86" si="22">G86</f>
        <v>CATASTRÓFICO</v>
      </c>
      <c r="L86" s="183" t="str">
        <f>IF(OR(F86=0,G86=0),"",INDEX('Mapa de Calor'!$D$5:$H$9,MATCH(J86,'Mapa de Calor'!$B$5:$B$9,0),MATCH(K86,'Mapa de Calor'!$D$10:$H$10,0)))</f>
        <v>Zona Extrema</v>
      </c>
      <c r="M86" s="131" t="str">
        <f>'5. Diseño de Controles'!F73</f>
        <v>Filtrar y refrendar todos los conceptos y respuestas a derecho de petición por parte de la Oficina  Aseora Jurídica</v>
      </c>
      <c r="N86" s="82" t="str">
        <f>'5. Diseño de Controles'!G73</f>
        <v>Preventivo</v>
      </c>
      <c r="O86" s="117" t="str">
        <f>'5. Diseño de Controles'!L73</f>
        <v>Todos los conceptos y respuestas que impliquen análisis jurídico, deben ser revisados y validados por el Jefe de la Oficina Asesora Jurídica o funcionarios de ésta</v>
      </c>
      <c r="P86" s="94" t="str">
        <f>'5. Diseño de Controles'!M73</f>
        <v>Jefe oficina jurídica</v>
      </c>
      <c r="Q86" s="94" t="str">
        <f>'5. Diseño de Controles'!N73</f>
        <v>Permenente</v>
      </c>
      <c r="R86" s="94" t="str">
        <f>'5. Diseño de Controles'!O73</f>
        <v>Semestral</v>
      </c>
    </row>
    <row r="87" spans="1:18" ht="24" customHeight="1" x14ac:dyDescent="0.25">
      <c r="A87" s="228"/>
      <c r="B87" s="206"/>
      <c r="C87" s="202"/>
      <c r="D87" s="81">
        <f>'2. Causas y Consecuencias'!D80</f>
        <v>0</v>
      </c>
      <c r="E87" s="202"/>
      <c r="F87" s="181"/>
      <c r="G87" s="181"/>
      <c r="H87" s="181"/>
      <c r="I87" s="63">
        <f>'5. Diseño de Controles'!E74</f>
        <v>0</v>
      </c>
      <c r="J87" s="181"/>
      <c r="K87" s="181"/>
      <c r="L87" s="184"/>
      <c r="M87" s="131">
        <f>'5. Diseño de Controles'!F74</f>
        <v>0</v>
      </c>
      <c r="N87" s="82">
        <f>'5. Diseño de Controles'!G74</f>
        <v>0</v>
      </c>
      <c r="O87" s="117">
        <f>'5. Diseño de Controles'!L74</f>
        <v>0</v>
      </c>
      <c r="P87" s="94">
        <f>'5. Diseño de Controles'!M74</f>
        <v>0</v>
      </c>
      <c r="Q87" s="94">
        <f>'5. Diseño de Controles'!N74</f>
        <v>0</v>
      </c>
      <c r="R87" s="94">
        <f>'5. Diseño de Controles'!O74</f>
        <v>0</v>
      </c>
    </row>
    <row r="88" spans="1:18" ht="15.75" customHeight="1" x14ac:dyDescent="0.25">
      <c r="A88" s="228"/>
      <c r="B88" s="207"/>
      <c r="C88" s="203"/>
      <c r="D88" s="81">
        <f>'2. Causas y Consecuencias'!D81</f>
        <v>0</v>
      </c>
      <c r="E88" s="203"/>
      <c r="F88" s="182"/>
      <c r="G88" s="182"/>
      <c r="H88" s="182"/>
      <c r="I88" s="63">
        <f>'5. Diseño de Controles'!E75</f>
        <v>0</v>
      </c>
      <c r="J88" s="182"/>
      <c r="K88" s="182"/>
      <c r="L88" s="185"/>
      <c r="M88" s="131">
        <f>'5. Diseño de Controles'!F75</f>
        <v>0</v>
      </c>
      <c r="N88" s="82">
        <f>'5. Diseño de Controles'!G75</f>
        <v>0</v>
      </c>
      <c r="O88" s="117">
        <f>'5. Diseño de Controles'!L75</f>
        <v>0</v>
      </c>
      <c r="P88" s="94">
        <f>'5. Diseño de Controles'!M75</f>
        <v>0</v>
      </c>
      <c r="Q88" s="94">
        <f>'5. Diseño de Controles'!N75</f>
        <v>0</v>
      </c>
      <c r="R88" s="94">
        <f>'5. Diseño de Controles'!O75</f>
        <v>0</v>
      </c>
    </row>
    <row r="89" spans="1:18" ht="308.25" customHeight="1" x14ac:dyDescent="0.25">
      <c r="A89" s="228" t="s">
        <v>244</v>
      </c>
      <c r="B89" s="204">
        <v>25</v>
      </c>
      <c r="C89" s="201" t="str">
        <f>'1. Identificación del riesgo'!C36</f>
        <v>Expedir certificaciones laborales inconsistentes con la realidad para obtener provechos o favorecer a terceros</v>
      </c>
      <c r="D89" s="81" t="str">
        <f>'2. Causas y Consecuencias'!D82</f>
        <v xml:space="preserve">Deficientes controles internos </v>
      </c>
      <c r="E89" s="201" t="str">
        <f>'2. Causas y Consecuencias'!E82</f>
        <v>Demandas contra la entidad, detrimento patrimonial como consecuencia de reclamaciones laborales inexistentes, investigaciones disciplinarias contra los actores del ilícito, investigaciones penales por falsedad ideológica en documento público, pérdida de información histórica real de la entidad</v>
      </c>
      <c r="F89" s="180" t="str">
        <f>'3. Probabilidad'!C35</f>
        <v>IMPROBABLE</v>
      </c>
      <c r="G89" s="180" t="str">
        <f>'4. Impacto'!AR30</f>
        <v>CATASTRÓFICO</v>
      </c>
      <c r="H89" s="180" t="str">
        <f>IF(OR(F89=0,G89=0),"",INDEX('Mapa de Calor'!$D$5:$H$9,MATCH(Mapa_de_Riesgo!F89,'Mapa de Calor'!$B$5:$B$9,0),MATCH(Mapa_de_Riesgo!G89,'Mapa de Calor'!$D$10:$H$10,0)))</f>
        <v>Zona Extrema</v>
      </c>
      <c r="I89" s="63" t="str">
        <f>'5. Diseño de Controles'!E76</f>
        <v>Reducir</v>
      </c>
      <c r="J89" s="180" t="str">
        <f>IF('6.Análisis_de_controles'!V76="FUERTE",IF(F89="CASI SEGURO","POSIBLE",IF(F89="PROBABLE","IMPROBABLE",IF(F89="POSIBLE","RARA VEZ",IF(F89="IMPROBABLE","RARA VEZ",IF(F89="RARA VEZ","RARA VEZ"))))),IF('6.Análisis_de_controles'!V76="MODERADO",IF(F89="CASI SEGURO","PROBABLE",IF(F89="PROBABLE","POSIBLE",IF(F89="POSIBLE","IMPROBABLE",IF(F89="IMPROBABLE","RARA VEZ",IF(F89="RARA VEZ","RARA VEZ"))))),IF('6.Análisis_de_controles'!V76="DÉBIL",F89)))</f>
        <v>RARA VEZ</v>
      </c>
      <c r="K89" s="180" t="str">
        <f t="shared" ref="K89" si="23">G89</f>
        <v>CATASTRÓFICO</v>
      </c>
      <c r="L89" s="183" t="str">
        <f>IF(OR(F89=0,G89=0),"",INDEX('Mapa de Calor'!$D$5:$H$9,MATCH(J89,'Mapa de Calor'!$B$5:$B$9,0),MATCH(K89,'Mapa de Calor'!$D$10:$H$10,0)))</f>
        <v>Zona Extrema</v>
      </c>
      <c r="M89" s="131" t="str">
        <f>'5. Diseño de Controles'!F76</f>
        <v>Base de datos de consulta donde se registre la trazabilidad de todas las historias laborales de la alcaldía</v>
      </c>
      <c r="N89" s="82" t="str">
        <f>'5. Diseño de Controles'!G76</f>
        <v>Preventivo</v>
      </c>
      <c r="O89" s="117" t="str">
        <f>'5. Diseño de Controles'!L76</f>
        <v>En relación con la base de datos, gestionar su actualización, con toda la información de funcionarios activos y antiguos consignada en las hojas de vida existentes en medio físico.                                                                                                                                                                                                                                                                                                                                                Sobre la expedición de certificados: Entregar información arrojada por la base de datos relacionada con el tiempo de servicios, asignación salarias y funciones desempeñadas entre otras y, compararla con la información reflejada en la historia laboral en físico</v>
      </c>
      <c r="P89" s="94" t="str">
        <f>'5. Diseño de Controles'!M76</f>
        <v>Oficina de Talento Humano</v>
      </c>
      <c r="Q89" s="94" t="str">
        <f>'5. Diseño de Controles'!N76</f>
        <v>Abril de 2024 y; permanente</v>
      </c>
      <c r="R89" s="94" t="str">
        <f>'5. Diseño de Controles'!O76</f>
        <v>Mayo                        Semestralmente</v>
      </c>
    </row>
    <row r="90" spans="1:18" s="53" customFormat="1" ht="122.25" customHeight="1" x14ac:dyDescent="0.25">
      <c r="A90" s="228"/>
      <c r="B90" s="204"/>
      <c r="C90" s="202"/>
      <c r="D90" s="81" t="str">
        <f>'2. Causas y Consecuencias'!D83</f>
        <v>Falta de compromiso con la alcaldía y con el servicio público</v>
      </c>
      <c r="E90" s="202"/>
      <c r="F90" s="181"/>
      <c r="G90" s="181"/>
      <c r="H90" s="181"/>
      <c r="I90" s="63" t="str">
        <f>'5. Diseño de Controles'!E77</f>
        <v>Reducir</v>
      </c>
      <c r="J90" s="181"/>
      <c r="K90" s="181"/>
      <c r="L90" s="184"/>
      <c r="M90" s="131" t="str">
        <f>'5. Diseño de Controles'!F77</f>
        <v>Acciones de sensibilización</v>
      </c>
      <c r="N90" s="82" t="str">
        <f>'5. Diseño de Controles'!G77</f>
        <v>Preventivo</v>
      </c>
      <c r="O90" s="117" t="str">
        <f>'5. Diseño de Controles'!L77</f>
        <v>Realizar actividades de sensibilización sobre la ética, sobre el compromiso con la entidad, con los recursos públicos y, sobre el código de integridad de la alcaldia.</v>
      </c>
      <c r="P90" s="94" t="str">
        <f>'5. Diseño de Controles'!M77</f>
        <v xml:space="preserve">Responsable de Talento Humano / Secretario de Hacienda </v>
      </c>
      <c r="Q90" s="94" t="str">
        <f>'5. Diseño de Controles'!N77</f>
        <v>Una sola vez, en el Segundo Semestre de 2024</v>
      </c>
      <c r="R90" s="94" t="str">
        <f>'5. Diseño de Controles'!O77</f>
        <v>Tercer cuatrimestre</v>
      </c>
    </row>
    <row r="91" spans="1:18" ht="156" customHeight="1" x14ac:dyDescent="0.25">
      <c r="A91" s="228"/>
      <c r="B91" s="204"/>
      <c r="C91" s="203"/>
      <c r="D91" s="81">
        <f>'2. Causas y Consecuencias'!D84</f>
        <v>0</v>
      </c>
      <c r="E91" s="203"/>
      <c r="F91" s="182"/>
      <c r="G91" s="182"/>
      <c r="H91" s="182"/>
      <c r="I91" s="63" t="str">
        <f>'5. Diseño de Controles'!E78</f>
        <v>Reducir</v>
      </c>
      <c r="J91" s="182"/>
      <c r="K91" s="182"/>
      <c r="L91" s="185"/>
      <c r="M91" s="131"/>
      <c r="N91" s="82"/>
      <c r="O91" s="117" t="str">
        <f>'5. Diseño de Controles'!L78</f>
        <v>Al inciar el proceso de selección de los aspirantes, el responsable de talento humano verifica el cumplimiento de todos los requisitos de Ley de conformidad con el procedimiento para vinculación del personal</v>
      </c>
      <c r="P91" s="94" t="str">
        <f>'5. Diseño de Controles'!M78</f>
        <v>Jefe del talento humano</v>
      </c>
      <c r="Q91" s="94" t="str">
        <f>'5. Diseño de Controles'!N78</f>
        <v>Permanente (cada vez que se aperture un procesos de vinculación de un nuevo funcionario)</v>
      </c>
      <c r="R91" s="94" t="str">
        <f>'5. Diseño de Controles'!O78</f>
        <v>Julio y diciembre 2024</v>
      </c>
    </row>
    <row r="92" spans="1:18" ht="125.25" customHeight="1" x14ac:dyDescent="0.25">
      <c r="A92" s="228"/>
      <c r="B92" s="204">
        <v>26</v>
      </c>
      <c r="C92" s="201" t="str">
        <f>'1. Identificación del riesgo'!C37</f>
        <v>Posesión de funcionarios que no cumplen requisitos legales, para favorecerlos u obtener provecho</v>
      </c>
      <c r="D92" s="81" t="str">
        <f>'2. Causas y Consecuencias'!D85</f>
        <v>Ausencia de mecanismos de control y de verificación de cumplimiento de requisitos legales</v>
      </c>
      <c r="E92" s="201" t="str">
        <f>'2. Causas y Consecuencias'!E85</f>
        <v>Desconfianza ciudadana, pérdida de credibilidad, incumplimiento de la misión institucional, afectación de la imagen de la alcaldía, investigaciones y condenas penales y disciplinarias, baja calidad en obras y servicios, incumplimiento de contratos, daño patrimonial</v>
      </c>
      <c r="F92" s="180" t="str">
        <f>'3. Probabilidad'!C36</f>
        <v>PROBABLE</v>
      </c>
      <c r="G92" s="180" t="str">
        <f>'4. Impacto'!AR31</f>
        <v>CATASTRÓFICO</v>
      </c>
      <c r="H92" s="180" t="str">
        <f>IF(OR(F92=0,G92=0),"",INDEX('Mapa de Calor'!$D$5:$H$9,MATCH(Mapa_de_Riesgo!F92,'Mapa de Calor'!$B$5:$B$9,0),MATCH(Mapa_de_Riesgo!G92,'Mapa de Calor'!$D$10:$H$10,0)))</f>
        <v>Zona Extrema</v>
      </c>
      <c r="I92" s="63" t="str">
        <f>'5. Diseño de Controles'!E79</f>
        <v>Reducir</v>
      </c>
      <c r="J92" s="180" t="str">
        <f>IF('6.Análisis_de_controles'!V79="FUERTE",IF(F92="CASI SEGURO","POSIBLE",IF(F92="PROBABLE","IMPROBABLE",IF(F92="POSIBLE","RARA VEZ",IF(F92="IMPROBABLE","RARA VEZ",IF(F92="RARA VEZ","RARA VEZ"))))),IF('6.Análisis_de_controles'!V79="MODERADO",IF(F92="CASI SEGURO","PROBABLE",IF(F92="PROBABLE","POSIBLE",IF(F92="POSIBLE","IMPROBABLE",IF(F92="IMPROBABLE","RARA VEZ",IF(F92="RARA VEZ","RARA VEZ"))))),IF('6.Análisis_de_controles'!V79="DÉBIL",F92)))</f>
        <v>IMPROBABLE</v>
      </c>
      <c r="K92" s="180" t="str">
        <f t="shared" ref="K92" si="24">G92</f>
        <v>CATASTRÓFICO</v>
      </c>
      <c r="L92" s="183" t="str">
        <f>IF(OR(F92=0,G92=0),"",INDEX('Mapa de Calor'!$D$5:$H$9,MATCH(J92,'Mapa de Calor'!$B$5:$B$9,0),MATCH(K92,'Mapa de Calor'!$D$10:$H$10,0)))</f>
        <v>Zona Extrema</v>
      </c>
      <c r="M92" s="131" t="str">
        <f>'5. Diseño de Controles'!F79</f>
        <v>Acciones de seguimiento por parte de la oficina de control interno a la posesión de funcionarios</v>
      </c>
      <c r="N92" s="82" t="str">
        <f>'5. Diseño de Controles'!G79</f>
        <v>Preventivo</v>
      </c>
      <c r="O92" s="117" t="str">
        <f>'5. Diseño de Controles'!L79</f>
        <v>Verificar el cumplimiento de los requisitos de ley para posesión, de conformidad con el procedimiento vigente y los documentos aportados por el funcionario posesionado</v>
      </c>
      <c r="P92" s="94" t="str">
        <f>'5. Diseño de Controles'!M79</f>
        <v>Control Interno</v>
      </c>
      <c r="Q92" s="94" t="str">
        <f>'5. Diseño de Controles'!N79</f>
        <v>Según Programación Anual de Auditorías</v>
      </c>
      <c r="R92" s="94" t="str">
        <f>'5. Diseño de Controles'!O79</f>
        <v>Junio de 2024</v>
      </c>
    </row>
    <row r="93" spans="1:18" s="53" customFormat="1" ht="141" customHeight="1" x14ac:dyDescent="0.25">
      <c r="A93" s="228"/>
      <c r="B93" s="204"/>
      <c r="C93" s="202"/>
      <c r="D93" s="81" t="str">
        <f>'2. Causas y Consecuencias'!D86</f>
        <v>Deficiente supervisión o seguimiento a la posesión de funcionarios</v>
      </c>
      <c r="E93" s="202"/>
      <c r="F93" s="181"/>
      <c r="G93" s="181"/>
      <c r="H93" s="181"/>
      <c r="I93" s="63" t="str">
        <f>'5. Diseño de Controles'!E80</f>
        <v>Reducir</v>
      </c>
      <c r="J93" s="181"/>
      <c r="K93" s="181"/>
      <c r="L93" s="184"/>
      <c r="M93" s="131" t="str">
        <f>'5. Diseño de Controles'!F80</f>
        <v>Publicación obligatoria de las historias laborales tanto para funcionarios de planta como para contratistas, en el Sistema de Información y Gestión del Empleo Público- SIGEP</v>
      </c>
      <c r="N93" s="82" t="str">
        <f>'5. Diseño de Controles'!G80</f>
        <v>Preventivo</v>
      </c>
      <c r="O93" s="117" t="str">
        <f>'5. Diseño de Controles'!L80</f>
        <v>Gestionar y asignar claves de acceso al SIGEP a los funcionarios o contratista, quienes no podrán iniciar el desarrollo de sus funciones hasta que su hoja de vida no se encuentre debidamente publicada en el SIGEP.</v>
      </c>
      <c r="P93" s="94" t="str">
        <f>'5. Diseño de Controles'!M80</f>
        <v>Jefe del talento humano y  responsable de contratación</v>
      </c>
      <c r="Q93" s="94" t="str">
        <f>'5. Diseño de Controles'!N80</f>
        <v>Permanente (cada vez que se posesione o contrate a un nuevo funcionario)</v>
      </c>
      <c r="R93" s="94" t="str">
        <f>'5. Diseño de Controles'!O80</f>
        <v>Junio de 2024</v>
      </c>
    </row>
    <row r="94" spans="1:18" ht="104.25" customHeight="1" x14ac:dyDescent="0.25">
      <c r="A94" s="229"/>
      <c r="B94" s="204"/>
      <c r="C94" s="203"/>
      <c r="D94" s="81" t="str">
        <f>'2. Causas y Consecuencias'!D87</f>
        <v>Ausencia de publicación de historia laboral en el Sistema de Información y Gestión del Empleo Público - SIGEP</v>
      </c>
      <c r="E94" s="203"/>
      <c r="F94" s="182"/>
      <c r="G94" s="182"/>
      <c r="H94" s="182"/>
      <c r="I94" s="63" t="str">
        <f>'5. Diseño de Controles'!E81</f>
        <v>Reducir</v>
      </c>
      <c r="J94" s="182"/>
      <c r="K94" s="182"/>
      <c r="L94" s="185"/>
      <c r="M94" s="131" t="str">
        <f>'5. Diseño de Controles'!F81</f>
        <v>Actividades de sensibilización</v>
      </c>
      <c r="N94" s="82" t="str">
        <f>'5. Diseño de Controles'!G81</f>
        <v>Preventivo</v>
      </c>
      <c r="O94" s="117" t="str">
        <f>'5. Diseño de Controles'!L81</f>
        <v>Realizar una jornada de sensibilización con los intereses, bienes y recursos de la alcaldía, a través de actividades lúdicas.</v>
      </c>
      <c r="P94" s="94" t="str">
        <f>'5. Diseño de Controles'!M81</f>
        <v>Oficina de Talento Humano</v>
      </c>
      <c r="Q94" s="94" t="str">
        <f>'5. Diseño de Controles'!N81</f>
        <v>Una sola vez, en el Segundo Semestre de 2024</v>
      </c>
      <c r="R94" s="94" t="str">
        <f>'5. Diseño de Controles'!O81</f>
        <v>Tercer cuatrimestre</v>
      </c>
    </row>
    <row r="95" spans="1:18" ht="232.5" customHeight="1" x14ac:dyDescent="0.25">
      <c r="A95" s="216" t="s">
        <v>451</v>
      </c>
      <c r="B95" s="204">
        <v>27</v>
      </c>
      <c r="C95" s="201" t="str">
        <f>'1. Identificación del riesgo'!C38</f>
        <v>Ocultar en los informes de control interno irregularidades o deficiencias y/o conceptuar favorablemente,  contrario a las evidencias,  con el fin de conseguir algún beneficio particular para sí o para tercera persona.</v>
      </c>
      <c r="D95" s="81" t="str">
        <f>'2. Causas y Consecuencias'!D88</f>
        <v>Trafico de influencias, Amiguismo, clientelismo, Ausencia  de valores éticos en los auditores internos</v>
      </c>
      <c r="E95" s="201" t="str">
        <f>'2. Causas y Consecuencias'!E88</f>
        <v>Incumplimiento de las metas y los propósitos del Sistema de Control Interno y de la alcaldía, impunidad, Incremento de riesgo de detrimento, pérdida y/o malversación  de los recursos públicos, deterioro del clima laboral, descontento de funcioanrios, baja productividad, ausentismo, incumplimiento  de metas y objetivos institucionales.</v>
      </c>
      <c r="F95" s="180" t="str">
        <f>'3. Probabilidad'!C37</f>
        <v>POSIBLE</v>
      </c>
      <c r="G95" s="180" t="str">
        <f>'4. Impacto'!AR32</f>
        <v>CATASTRÓFICO</v>
      </c>
      <c r="H95" s="180" t="str">
        <f>IF(OR(F95=0,G95=0),"",INDEX('Mapa de Calor'!$D$5:$H$9,MATCH(Mapa_de_Riesgo!F95,'Mapa de Calor'!$B$5:$B$9,0),MATCH(Mapa_de_Riesgo!G95,'Mapa de Calor'!$D$10:$H$10,0)))</f>
        <v>Zona Extrema</v>
      </c>
      <c r="I95" s="63" t="str">
        <f>'5. Diseño de Controles'!E82</f>
        <v>Reducir</v>
      </c>
      <c r="J95" s="180" t="str">
        <f>IF('6.Análisis_de_controles'!V82="FUERTE",IF(F95="CASI SEGURO","POSIBLE",IF(F95="PROBABLE","IMPROBABLE",IF(F95="POSIBLE","RARA VEZ",IF(F95="IMPROBABLE","RARA VEZ",IF(F95="RARA VEZ","RARA VEZ"))))),IF('6.Análisis_de_controles'!V82="MODERADO",IF(F95="CASI SEGURO","PROBABLE",IF(F95="PROBABLE","POSIBLE",IF(F95="POSIBLE","IMPROBABLE",IF(F95="IMPROBABLE","RARA VEZ",IF(F95="RARA VEZ","RARA VEZ"))))),IF('6.Análisis_de_controles'!V82="DÉBIL",F95)))</f>
        <v>RARA VEZ</v>
      </c>
      <c r="K95" s="180" t="str">
        <f t="shared" ref="K95" si="25">G95</f>
        <v>CATASTRÓFICO</v>
      </c>
      <c r="L95" s="183" t="str">
        <f>IF(OR(F95=0,G95=0),"",INDEX('Mapa de Calor'!$D$5:$H$9,MATCH(J95,'Mapa de Calor'!$B$5:$B$9,0),MATCH(K95,'Mapa de Calor'!$D$10:$H$10,0)))</f>
        <v>Zona Extrema</v>
      </c>
      <c r="M95" s="131" t="str">
        <f>'5. Diseño de Controles'!F82</f>
        <v>Fortalecimiento del componente ético en el ejercicio del control interno</v>
      </c>
      <c r="N95" s="82" t="str">
        <f>'5. Diseño de Controles'!G82</f>
        <v>Preventivo</v>
      </c>
      <c r="O95" s="117" t="str">
        <f>'5. Diseño de Controles'!L82</f>
        <v>Brindar reinducción del rol del control interno a los miembros del equipo, que contemple temas relativos al deber de comunicar con integridad todas las observaciones extractadas en los procesos de seguimiento.</v>
      </c>
      <c r="P95" s="94" t="str">
        <f>'5. Diseño de Controles'!M82</f>
        <v>Control Interno</v>
      </c>
      <c r="Q95" s="94" t="str">
        <f>'5. Diseño de Controles'!N82</f>
        <v>Marzo de 2024</v>
      </c>
      <c r="R95" s="94" t="str">
        <f>'5. Diseño de Controles'!O82</f>
        <v>Mayo de 2024</v>
      </c>
    </row>
    <row r="96" spans="1:18" ht="19.5" customHeight="1" x14ac:dyDescent="0.25">
      <c r="A96" s="217"/>
      <c r="B96" s="204"/>
      <c r="C96" s="202"/>
      <c r="D96" s="81">
        <f>'2. Causas y Consecuencias'!D89</f>
        <v>0</v>
      </c>
      <c r="E96" s="202"/>
      <c r="F96" s="181"/>
      <c r="G96" s="181"/>
      <c r="H96" s="181"/>
      <c r="I96" s="63">
        <f>'5. Diseño de Controles'!E83</f>
        <v>0</v>
      </c>
      <c r="J96" s="181"/>
      <c r="K96" s="181"/>
      <c r="L96" s="184"/>
      <c r="M96" s="131">
        <f>'5. Diseño de Controles'!F83</f>
        <v>0</v>
      </c>
      <c r="N96" s="82">
        <f>'5. Diseño de Controles'!G83</f>
        <v>0</v>
      </c>
      <c r="O96" s="117">
        <f>'5. Diseño de Controles'!L83</f>
        <v>0</v>
      </c>
      <c r="P96" s="94">
        <f>'5. Diseño de Controles'!M83</f>
        <v>0</v>
      </c>
      <c r="Q96" s="94">
        <f>'5. Diseño de Controles'!N83</f>
        <v>0</v>
      </c>
      <c r="R96" s="94">
        <f>'5. Diseño de Controles'!O83</f>
        <v>0</v>
      </c>
    </row>
    <row r="97" spans="1:18" ht="15.75" customHeight="1" x14ac:dyDescent="0.25">
      <c r="A97" s="217"/>
      <c r="B97" s="204"/>
      <c r="C97" s="203"/>
      <c r="D97" s="81">
        <f>'2. Causas y Consecuencias'!D90</f>
        <v>0</v>
      </c>
      <c r="E97" s="203"/>
      <c r="F97" s="182"/>
      <c r="G97" s="182"/>
      <c r="H97" s="182"/>
      <c r="I97" s="63">
        <f>'5. Diseño de Controles'!E84</f>
        <v>0</v>
      </c>
      <c r="J97" s="182"/>
      <c r="K97" s="182"/>
      <c r="L97" s="185"/>
      <c r="M97" s="131">
        <f>'5. Diseño de Controles'!F84</f>
        <v>0</v>
      </c>
      <c r="N97" s="82">
        <f>'5. Diseño de Controles'!G84</f>
        <v>0</v>
      </c>
      <c r="O97" s="117">
        <f>'5. Diseño de Controles'!L84</f>
        <v>0</v>
      </c>
      <c r="P97" s="94">
        <f>'5. Diseño de Controles'!M84</f>
        <v>0</v>
      </c>
      <c r="Q97" s="94">
        <f>'5. Diseño de Controles'!N84</f>
        <v>0</v>
      </c>
      <c r="R97" s="94">
        <f>'5. Diseño de Controles'!O84</f>
        <v>0</v>
      </c>
    </row>
    <row r="98" spans="1:18" s="53" customFormat="1" ht="149.25" customHeight="1" x14ac:dyDescent="0.25">
      <c r="A98" s="217"/>
      <c r="B98" s="204">
        <v>28</v>
      </c>
      <c r="C98" s="201" t="str">
        <f>'1. Identificación del riesgo'!C39</f>
        <v>Omisión o alteración de las etapas del debido proceso para favorecer o perjudicar al investigado</v>
      </c>
      <c r="D98" s="81" t="str">
        <f>'2. Causas y Consecuencias'!D91</f>
        <v>Ausencia de mecanismos de control y registro de términos y etapas del proceso</v>
      </c>
      <c r="E98" s="201" t="str">
        <f>'2. Causas y Consecuencias'!E91</f>
        <v>Investigaciones inconclusas, prescripción de los procesos, impunidad, injusticia, investigaciones disciplinarias por parte de la PGN, afectación del clima laboral, pérdida de la imagen institucional.</v>
      </c>
      <c r="F98" s="180" t="str">
        <f>'3. Probabilidad'!C38</f>
        <v>IMPROBABLE</v>
      </c>
      <c r="G98" s="180" t="str">
        <f>'4. Impacto'!AR33</f>
        <v>CATASTRÓFICO</v>
      </c>
      <c r="H98" s="180" t="str">
        <f>IF(OR(F98=0,G98=0),"",INDEX('Mapa de Calor'!$D$5:$H$9,MATCH(Mapa_de_Riesgo!F98,'Mapa de Calor'!$B$5:$B$9,0),MATCH(Mapa_de_Riesgo!G98,'Mapa de Calor'!$D$10:$H$10,0)))</f>
        <v>Zona Extrema</v>
      </c>
      <c r="I98" s="63" t="e">
        <f>'5. Diseño de Controles'!#REF!</f>
        <v>#REF!</v>
      </c>
      <c r="J98" s="180" t="str">
        <f>IF('6.Análisis_de_controles'!V85="FUERTE",IF(F98="CASI SEGURO","POSIBLE",IF(F98="PROBABLE","IMPROBABLE",IF(F98="POSIBLE","RARA VEZ",IF(F98="IMPROBABLE","RARA VEZ",IF(F98="RARA VEZ","RARA VEZ"))))),IF('6.Análisis_de_controles'!V85="MODERADO",IF(F98="CASI SEGURO","PROBABLE",IF(F98="PROBABLE","POSIBLE",IF(F98="POSIBLE","IMPROBABLE",IF(F98="IMPROBABLE","RARA VEZ",IF(F98="RARA VEZ","RARA VEZ"))))),IF('6.Análisis_de_controles'!V85="DÉBIL",F98)))</f>
        <v>RARA VEZ</v>
      </c>
      <c r="K98" s="180" t="str">
        <f t="shared" ref="K98" si="26">G98</f>
        <v>CATASTRÓFICO</v>
      </c>
      <c r="L98" s="183" t="str">
        <f>IF(OR(F98=0,G98=0),"",INDEX('Mapa de Calor'!$D$5:$H$9,MATCH(J98,'Mapa de Calor'!$B$5:$B$9,0),MATCH(K98,'Mapa de Calor'!$D$10:$H$10,0)))</f>
        <v>Zona Extrema</v>
      </c>
      <c r="M98" s="131" t="str">
        <f>'5. Diseño de Controles'!F85</f>
        <v>Herramienta para registro y control de etapas procesales</v>
      </c>
      <c r="N98" s="82" t="str">
        <f>'5. Diseño de Controles'!G85</f>
        <v>Preventivo</v>
      </c>
      <c r="O98" s="117" t="str">
        <f>'5. Diseño de Controles'!L85</f>
        <v>Diseñar e implementar una herramienta que registre y controle la trazabilidad de los términos y actuaciones de cada etapa procesal</v>
      </c>
      <c r="P98" s="94" t="str">
        <f>'5. Diseño de Controles'!M85</f>
        <v>Líder del proceso</v>
      </c>
      <c r="Q98" s="94" t="str">
        <f>'5. Diseño de Controles'!N85</f>
        <v>Mayo de 2024</v>
      </c>
      <c r="R98" s="94" t="str">
        <f>'5. Diseño de Controles'!O85</f>
        <v>Junio de 2024</v>
      </c>
    </row>
    <row r="99" spans="1:18" ht="17.25" customHeight="1" x14ac:dyDescent="0.25">
      <c r="A99" s="217"/>
      <c r="B99" s="204"/>
      <c r="C99" s="202"/>
      <c r="D99" s="81">
        <f>'2. Causas y Consecuencias'!D92</f>
        <v>0</v>
      </c>
      <c r="E99" s="202"/>
      <c r="F99" s="181"/>
      <c r="G99" s="181"/>
      <c r="H99" s="181"/>
      <c r="I99" s="63" t="e">
        <f>'5. Diseño de Controles'!#REF!</f>
        <v>#REF!</v>
      </c>
      <c r="J99" s="181"/>
      <c r="K99" s="181"/>
      <c r="L99" s="184"/>
      <c r="M99" s="131">
        <f>'5. Diseño de Controles'!F86</f>
        <v>0</v>
      </c>
      <c r="N99" s="82">
        <f>'5. Diseño de Controles'!G86</f>
        <v>0</v>
      </c>
      <c r="O99" s="117">
        <f>'5. Diseño de Controles'!L86</f>
        <v>0</v>
      </c>
      <c r="P99" s="94">
        <f>'5. Diseño de Controles'!M86</f>
        <v>0</v>
      </c>
      <c r="Q99" s="94">
        <f>'5. Diseño de Controles'!N86</f>
        <v>0</v>
      </c>
      <c r="R99" s="94">
        <f>'5. Diseño de Controles'!O86</f>
        <v>0</v>
      </c>
    </row>
    <row r="100" spans="1:18" ht="18" customHeight="1" x14ac:dyDescent="0.25">
      <c r="A100" s="217"/>
      <c r="B100" s="204"/>
      <c r="C100" s="203"/>
      <c r="D100" s="81">
        <f>'2. Causas y Consecuencias'!D93</f>
        <v>0</v>
      </c>
      <c r="E100" s="203"/>
      <c r="F100" s="182"/>
      <c r="G100" s="182"/>
      <c r="H100" s="182"/>
      <c r="I100" s="63" t="e">
        <f>'5. Diseño de Controles'!#REF!</f>
        <v>#REF!</v>
      </c>
      <c r="J100" s="182"/>
      <c r="K100" s="182"/>
      <c r="L100" s="185"/>
      <c r="M100" s="131">
        <f>'5. Diseño de Controles'!F87</f>
        <v>0</v>
      </c>
      <c r="N100" s="82">
        <f>'5. Diseño de Controles'!G87</f>
        <v>0</v>
      </c>
      <c r="O100" s="117">
        <f>'5. Diseño de Controles'!L87</f>
        <v>0</v>
      </c>
      <c r="P100" s="94">
        <f>'5. Diseño de Controles'!M87</f>
        <v>0</v>
      </c>
      <c r="Q100" s="94">
        <f>'5. Diseño de Controles'!N87</f>
        <v>0</v>
      </c>
      <c r="R100" s="94">
        <f>'5. Diseño de Controles'!O87</f>
        <v>0</v>
      </c>
    </row>
  </sheetData>
  <sheetProtection algorithmName="SHA-512" hashValue="LOTzTCrlWLK+Jqj5VG7B8AdLuV17zTPbZ5YSYN6M3U4wc/VLJPJhvEDKYdVExJEajCrWe+n9Tawd8hrSQnehTA==" saltValue="N5doFQjP8nKLO/1JRLtlYQ==" spinCount="100000" sheet="1" objects="1" scenarios="1"/>
  <mergeCells count="282">
    <mergeCell ref="A95:A100"/>
    <mergeCell ref="J89:J91"/>
    <mergeCell ref="A13:A16"/>
    <mergeCell ref="A17:A22"/>
    <mergeCell ref="A23:A25"/>
    <mergeCell ref="A26:A34"/>
    <mergeCell ref="A36:A40"/>
    <mergeCell ref="A41:A46"/>
    <mergeCell ref="A47:A52"/>
    <mergeCell ref="A53:A58"/>
    <mergeCell ref="A59:A64"/>
    <mergeCell ref="A65:A70"/>
    <mergeCell ref="A71:A76"/>
    <mergeCell ref="A77:A82"/>
    <mergeCell ref="A83:A88"/>
    <mergeCell ref="A89:A94"/>
    <mergeCell ref="B17:B19"/>
    <mergeCell ref="C17:C19"/>
    <mergeCell ref="E17:E19"/>
    <mergeCell ref="C35:C37"/>
    <mergeCell ref="E35:E37"/>
    <mergeCell ref="F35:F37"/>
    <mergeCell ref="G35:G37"/>
    <mergeCell ref="C20:C22"/>
    <mergeCell ref="E20:E22"/>
    <mergeCell ref="F20:F22"/>
    <mergeCell ref="G20:G22"/>
    <mergeCell ref="B26:B28"/>
    <mergeCell ref="E62:E64"/>
    <mergeCell ref="C59:C61"/>
    <mergeCell ref="E59:E61"/>
    <mergeCell ref="B59:B61"/>
    <mergeCell ref="F59:F61"/>
    <mergeCell ref="G59:G61"/>
    <mergeCell ref="E29:E31"/>
    <mergeCell ref="F29:F31"/>
    <mergeCell ref="G29:G31"/>
    <mergeCell ref="B32:B34"/>
    <mergeCell ref="C32:C34"/>
    <mergeCell ref="C26:C28"/>
    <mergeCell ref="B35:B37"/>
    <mergeCell ref="E23:E25"/>
    <mergeCell ref="C23:C25"/>
    <mergeCell ref="B23:B25"/>
    <mergeCell ref="J59:J61"/>
    <mergeCell ref="K59:K61"/>
    <mergeCell ref="F14:L14"/>
    <mergeCell ref="F15:H15"/>
    <mergeCell ref="J15:L15"/>
    <mergeCell ref="M15:M16"/>
    <mergeCell ref="N15:N16"/>
    <mergeCell ref="K62:K64"/>
    <mergeCell ref="J62:J64"/>
    <mergeCell ref="H62:H64"/>
    <mergeCell ref="G62:G64"/>
    <mergeCell ref="F62:F64"/>
    <mergeCell ref="K35:K37"/>
    <mergeCell ref="H35:H37"/>
    <mergeCell ref="J35:J37"/>
    <mergeCell ref="H44:H46"/>
    <mergeCell ref="H20:H22"/>
    <mergeCell ref="J20:J22"/>
    <mergeCell ref="K20:K22"/>
    <mergeCell ref="J32:J34"/>
    <mergeCell ref="K32:K34"/>
    <mergeCell ref="L32:L34"/>
    <mergeCell ref="H32:H34"/>
    <mergeCell ref="F44:F46"/>
    <mergeCell ref="H29:H31"/>
    <mergeCell ref="L20:L22"/>
    <mergeCell ref="J29:J31"/>
    <mergeCell ref="K29:K31"/>
    <mergeCell ref="L29:L31"/>
    <mergeCell ref="F23:F25"/>
    <mergeCell ref="G23:G25"/>
    <mergeCell ref="H23:H25"/>
    <mergeCell ref="E41:E43"/>
    <mergeCell ref="F41:F43"/>
    <mergeCell ref="G41:G43"/>
    <mergeCell ref="E32:E34"/>
    <mergeCell ref="F32:F34"/>
    <mergeCell ref="G32:G34"/>
    <mergeCell ref="E26:E28"/>
    <mergeCell ref="F26:F28"/>
    <mergeCell ref="G26:G28"/>
    <mergeCell ref="K41:K43"/>
    <mergeCell ref="L41:L43"/>
    <mergeCell ref="L38:L40"/>
    <mergeCell ref="F38:F40"/>
    <mergeCell ref="G38:G40"/>
    <mergeCell ref="H38:H40"/>
    <mergeCell ref="J38:J40"/>
    <mergeCell ref="K38:K40"/>
    <mergeCell ref="H41:H43"/>
    <mergeCell ref="L47:L49"/>
    <mergeCell ref="J44:J46"/>
    <mergeCell ref="K44:K46"/>
    <mergeCell ref="L44:L46"/>
    <mergeCell ref="B47:B49"/>
    <mergeCell ref="C47:C49"/>
    <mergeCell ref="E47:E49"/>
    <mergeCell ref="F47:F49"/>
    <mergeCell ref="G47:G49"/>
    <mergeCell ref="H47:H49"/>
    <mergeCell ref="J47:J49"/>
    <mergeCell ref="K47:K49"/>
    <mergeCell ref="E38:E40"/>
    <mergeCell ref="C38:C40"/>
    <mergeCell ref="B38:B40"/>
    <mergeCell ref="B44:B46"/>
    <mergeCell ref="C44:C46"/>
    <mergeCell ref="E44:E46"/>
    <mergeCell ref="G44:G46"/>
    <mergeCell ref="K68:K70"/>
    <mergeCell ref="L68:L70"/>
    <mergeCell ref="B71:B73"/>
    <mergeCell ref="C71:C73"/>
    <mergeCell ref="E71:E73"/>
    <mergeCell ref="F71:F73"/>
    <mergeCell ref="G71:G73"/>
    <mergeCell ref="H71:H73"/>
    <mergeCell ref="J71:J73"/>
    <mergeCell ref="B68:B70"/>
    <mergeCell ref="C68:C70"/>
    <mergeCell ref="E68:E70"/>
    <mergeCell ref="F68:F70"/>
    <mergeCell ref="G68:G70"/>
    <mergeCell ref="H68:H70"/>
    <mergeCell ref="K71:K73"/>
    <mergeCell ref="L71:L73"/>
    <mergeCell ref="B74:B76"/>
    <mergeCell ref="C74:C76"/>
    <mergeCell ref="E74:E76"/>
    <mergeCell ref="F74:F76"/>
    <mergeCell ref="G74:G76"/>
    <mergeCell ref="H74:H76"/>
    <mergeCell ref="J74:J76"/>
    <mergeCell ref="K74:K76"/>
    <mergeCell ref="K86:K88"/>
    <mergeCell ref="L74:L76"/>
    <mergeCell ref="B77:B79"/>
    <mergeCell ref="C77:C79"/>
    <mergeCell ref="E77:E79"/>
    <mergeCell ref="F77:F79"/>
    <mergeCell ref="G77:G79"/>
    <mergeCell ref="H77:H79"/>
    <mergeCell ref="J77:J79"/>
    <mergeCell ref="K77:K79"/>
    <mergeCell ref="L77:L79"/>
    <mergeCell ref="E89:E91"/>
    <mergeCell ref="F89:F91"/>
    <mergeCell ref="G89:G91"/>
    <mergeCell ref="H89:H91"/>
    <mergeCell ref="L80:L82"/>
    <mergeCell ref="B83:B85"/>
    <mergeCell ref="C83:C85"/>
    <mergeCell ref="E83:E85"/>
    <mergeCell ref="F83:F85"/>
    <mergeCell ref="G83:G85"/>
    <mergeCell ref="H83:H85"/>
    <mergeCell ref="J83:J85"/>
    <mergeCell ref="K83:K85"/>
    <mergeCell ref="L83:L85"/>
    <mergeCell ref="B80:B82"/>
    <mergeCell ref="C80:C82"/>
    <mergeCell ref="E80:E82"/>
    <mergeCell ref="F80:F82"/>
    <mergeCell ref="G80:G82"/>
    <mergeCell ref="H80:H82"/>
    <mergeCell ref="J80:J82"/>
    <mergeCell ref="K80:K82"/>
    <mergeCell ref="H86:H88"/>
    <mergeCell ref="J86:J88"/>
    <mergeCell ref="L92:L94"/>
    <mergeCell ref="B95:B97"/>
    <mergeCell ref="C95:C97"/>
    <mergeCell ref="E95:E97"/>
    <mergeCell ref="F95:F97"/>
    <mergeCell ref="G95:G97"/>
    <mergeCell ref="H95:H97"/>
    <mergeCell ref="L86:L88"/>
    <mergeCell ref="L89:L91"/>
    <mergeCell ref="B92:B94"/>
    <mergeCell ref="C92:C94"/>
    <mergeCell ref="E92:E94"/>
    <mergeCell ref="F92:F94"/>
    <mergeCell ref="G92:G94"/>
    <mergeCell ref="H92:H94"/>
    <mergeCell ref="J92:J94"/>
    <mergeCell ref="B89:B91"/>
    <mergeCell ref="C89:C91"/>
    <mergeCell ref="K89:K91"/>
    <mergeCell ref="B86:B88"/>
    <mergeCell ref="C86:C88"/>
    <mergeCell ref="E86:E88"/>
    <mergeCell ref="F86:F88"/>
    <mergeCell ref="G86:G88"/>
    <mergeCell ref="J65:J67"/>
    <mergeCell ref="E50:E52"/>
    <mergeCell ref="E65:E67"/>
    <mergeCell ref="C56:C58"/>
    <mergeCell ref="B53:B55"/>
    <mergeCell ref="C53:C55"/>
    <mergeCell ref="K98:K100"/>
    <mergeCell ref="L98:L100"/>
    <mergeCell ref="J23:J25"/>
    <mergeCell ref="K23:K25"/>
    <mergeCell ref="L23:L25"/>
    <mergeCell ref="J56:J58"/>
    <mergeCell ref="K56:K58"/>
    <mergeCell ref="L56:L58"/>
    <mergeCell ref="H98:H100"/>
    <mergeCell ref="K53:K55"/>
    <mergeCell ref="L53:L55"/>
    <mergeCell ref="K50:K52"/>
    <mergeCell ref="L50:L52"/>
    <mergeCell ref="K65:K67"/>
    <mergeCell ref="L65:L67"/>
    <mergeCell ref="K95:K97"/>
    <mergeCell ref="L95:L97"/>
    <mergeCell ref="K92:K94"/>
    <mergeCell ref="G65:G67"/>
    <mergeCell ref="H65:H67"/>
    <mergeCell ref="F50:F52"/>
    <mergeCell ref="G50:G52"/>
    <mergeCell ref="H50:H52"/>
    <mergeCell ref="H56:H58"/>
    <mergeCell ref="F56:F58"/>
    <mergeCell ref="G56:G58"/>
    <mergeCell ref="C62:C64"/>
    <mergeCell ref="F53:F55"/>
    <mergeCell ref="G53:G55"/>
    <mergeCell ref="H53:H55"/>
    <mergeCell ref="H59:H61"/>
    <mergeCell ref="C98:C100"/>
    <mergeCell ref="F98:F100"/>
    <mergeCell ref="G98:G100"/>
    <mergeCell ref="J98:J100"/>
    <mergeCell ref="E98:E100"/>
    <mergeCell ref="B98:B100"/>
    <mergeCell ref="B29:B31"/>
    <mergeCell ref="C29:C31"/>
    <mergeCell ref="C50:C52"/>
    <mergeCell ref="B50:B52"/>
    <mergeCell ref="J41:J43"/>
    <mergeCell ref="C41:C43"/>
    <mergeCell ref="B62:B64"/>
    <mergeCell ref="B56:B58"/>
    <mergeCell ref="B41:B43"/>
    <mergeCell ref="J53:J55"/>
    <mergeCell ref="J95:J97"/>
    <mergeCell ref="J68:J70"/>
    <mergeCell ref="E56:E58"/>
    <mergeCell ref="E53:E55"/>
    <mergeCell ref="C65:C67"/>
    <mergeCell ref="B65:B67"/>
    <mergeCell ref="J50:J52"/>
    <mergeCell ref="F65:F67"/>
    <mergeCell ref="A1:R12"/>
    <mergeCell ref="M14:N14"/>
    <mergeCell ref="F13:N13"/>
    <mergeCell ref="O13:R13"/>
    <mergeCell ref="O14:O16"/>
    <mergeCell ref="P14:P16"/>
    <mergeCell ref="Q14:Q16"/>
    <mergeCell ref="R14:R16"/>
    <mergeCell ref="H26:H28"/>
    <mergeCell ref="J26:J28"/>
    <mergeCell ref="K26:K28"/>
    <mergeCell ref="L26:L28"/>
    <mergeCell ref="F17:F19"/>
    <mergeCell ref="G17:G19"/>
    <mergeCell ref="H17:H19"/>
    <mergeCell ref="J17:J19"/>
    <mergeCell ref="K17:K19"/>
    <mergeCell ref="L17:L19"/>
    <mergeCell ref="B13:E13"/>
    <mergeCell ref="B14:B16"/>
    <mergeCell ref="C14:C16"/>
    <mergeCell ref="D14:D16"/>
    <mergeCell ref="E14:E16"/>
    <mergeCell ref="B20:B22"/>
  </mergeCells>
  <pageMargins left="1.4960629921259843" right="0.51181102362204722" top="0.35433070866141736" bottom="0.35433070866141736" header="0.31496062992125984" footer="0.31496062992125984"/>
  <pageSetup paperSize="5" scale="45" orientation="landscape" horizontalDpi="4294967293" verticalDpi="36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rgb="FF00BC00"/>
  </sheetPr>
  <dimension ref="A1:F57"/>
  <sheetViews>
    <sheetView topLeftCell="A16" workbookViewId="0">
      <selection activeCell="D51" sqref="D51"/>
    </sheetView>
  </sheetViews>
  <sheetFormatPr baseColWidth="10" defaultRowHeight="15" x14ac:dyDescent="0.2"/>
  <cols>
    <col min="1" max="1" width="11.5703125" style="4" customWidth="1"/>
    <col min="2" max="2" width="30.7109375" style="4" customWidth="1"/>
    <col min="3" max="3" width="11.42578125" style="4"/>
    <col min="4" max="4" width="89.140625" style="4" customWidth="1"/>
    <col min="5" max="6" width="11.42578125" style="4"/>
    <col min="7" max="16384" width="11.42578125" style="3"/>
  </cols>
  <sheetData>
    <row r="1" spans="1:5" x14ac:dyDescent="0.2">
      <c r="A1" s="35"/>
      <c r="B1" s="35"/>
      <c r="C1" s="35"/>
      <c r="D1" s="35"/>
      <c r="E1" s="5"/>
    </row>
    <row r="2" spans="1:5" x14ac:dyDescent="0.2">
      <c r="A2" s="35"/>
      <c r="B2" s="35"/>
      <c r="C2" s="35"/>
      <c r="D2" s="35"/>
      <c r="E2" s="5"/>
    </row>
    <row r="3" spans="1:5" x14ac:dyDescent="0.2">
      <c r="A3" s="35"/>
      <c r="B3" s="35"/>
      <c r="C3" s="35"/>
      <c r="D3" s="36"/>
    </row>
    <row r="4" spans="1:5" x14ac:dyDescent="0.2">
      <c r="A4" s="35"/>
      <c r="B4" s="35"/>
      <c r="C4" s="35"/>
      <c r="D4" s="36"/>
    </row>
    <row r="5" spans="1:5" ht="15.75" x14ac:dyDescent="0.25">
      <c r="A5" s="35"/>
      <c r="B5" s="37" t="s">
        <v>41</v>
      </c>
      <c r="C5" s="35"/>
      <c r="D5" s="38" t="s">
        <v>40</v>
      </c>
    </row>
    <row r="6" spans="1:5" x14ac:dyDescent="0.2">
      <c r="A6" s="35"/>
      <c r="B6" s="35" t="s">
        <v>111</v>
      </c>
      <c r="C6" s="35">
        <v>1</v>
      </c>
      <c r="D6" s="40"/>
    </row>
    <row r="7" spans="1:5" x14ac:dyDescent="0.2">
      <c r="A7" s="35"/>
      <c r="B7" s="35" t="s">
        <v>42</v>
      </c>
      <c r="C7" s="35">
        <v>2</v>
      </c>
      <c r="D7" s="35"/>
    </row>
    <row r="8" spans="1:5" x14ac:dyDescent="0.2">
      <c r="A8" s="35"/>
      <c r="B8" s="35"/>
      <c r="C8" s="35">
        <v>3</v>
      </c>
      <c r="D8" s="49"/>
    </row>
    <row r="9" spans="1:5" x14ac:dyDescent="0.2">
      <c r="A9" s="35"/>
      <c r="B9" s="35"/>
      <c r="C9" s="35">
        <v>4</v>
      </c>
      <c r="D9" s="35"/>
    </row>
    <row r="10" spans="1:5" ht="15.75" x14ac:dyDescent="0.2">
      <c r="A10" s="35"/>
      <c r="B10" s="37" t="s">
        <v>12</v>
      </c>
      <c r="C10" s="35">
        <v>5</v>
      </c>
      <c r="D10" s="35"/>
      <c r="E10" s="5"/>
    </row>
    <row r="11" spans="1:5" ht="18" customHeight="1" x14ac:dyDescent="0.2">
      <c r="A11" s="35">
        <v>1</v>
      </c>
      <c r="B11" s="39" t="s">
        <v>20</v>
      </c>
      <c r="C11" s="35">
        <v>6</v>
      </c>
      <c r="D11" s="41"/>
      <c r="E11" s="5"/>
    </row>
    <row r="12" spans="1:5" x14ac:dyDescent="0.2">
      <c r="A12" s="35">
        <v>2</v>
      </c>
      <c r="B12" s="39" t="s">
        <v>21</v>
      </c>
      <c r="C12" s="35">
        <v>7</v>
      </c>
      <c r="D12" s="50"/>
      <c r="E12" s="5"/>
    </row>
    <row r="13" spans="1:5" x14ac:dyDescent="0.2">
      <c r="A13" s="35">
        <v>3</v>
      </c>
      <c r="B13" s="39" t="s">
        <v>22</v>
      </c>
      <c r="C13" s="35">
        <v>8</v>
      </c>
      <c r="D13" s="50"/>
      <c r="E13" s="5"/>
    </row>
    <row r="14" spans="1:5" x14ac:dyDescent="0.2">
      <c r="A14" s="35">
        <v>4</v>
      </c>
      <c r="B14" s="39" t="s">
        <v>23</v>
      </c>
      <c r="C14" s="35">
        <v>9</v>
      </c>
      <c r="D14" s="50"/>
      <c r="E14" s="5"/>
    </row>
    <row r="15" spans="1:5" x14ac:dyDescent="0.2">
      <c r="A15" s="35">
        <v>5</v>
      </c>
      <c r="B15" s="39" t="s">
        <v>24</v>
      </c>
      <c r="C15" s="35">
        <v>10</v>
      </c>
      <c r="D15" s="50"/>
      <c r="E15" s="5"/>
    </row>
    <row r="16" spans="1:5" x14ac:dyDescent="0.2">
      <c r="A16" s="35"/>
      <c r="B16" s="35"/>
      <c r="C16" s="35">
        <v>11</v>
      </c>
      <c r="D16" s="51"/>
      <c r="E16" s="5"/>
    </row>
    <row r="17" spans="1:6" x14ac:dyDescent="0.2">
      <c r="A17" s="35"/>
      <c r="B17" s="35"/>
      <c r="C17" s="5">
        <v>12</v>
      </c>
      <c r="D17" s="50"/>
      <c r="E17" s="5"/>
    </row>
    <row r="18" spans="1:6" ht="15.75" x14ac:dyDescent="0.2">
      <c r="A18" s="35"/>
      <c r="B18" s="37" t="s">
        <v>13</v>
      </c>
      <c r="C18" s="5">
        <v>13</v>
      </c>
      <c r="D18" s="50"/>
      <c r="E18" s="5"/>
    </row>
    <row r="19" spans="1:6" x14ac:dyDescent="0.2">
      <c r="A19" s="35"/>
      <c r="B19" s="39" t="s">
        <v>25</v>
      </c>
      <c r="C19" s="5">
        <v>14</v>
      </c>
      <c r="D19" s="5"/>
      <c r="E19" s="5"/>
    </row>
    <row r="20" spans="1:6" x14ac:dyDescent="0.2">
      <c r="A20" s="35"/>
      <c r="B20" s="39" t="s">
        <v>1</v>
      </c>
      <c r="C20" s="5">
        <v>15</v>
      </c>
      <c r="D20" s="5"/>
      <c r="E20" s="5"/>
      <c r="F20" s="5"/>
    </row>
    <row r="21" spans="1:6" x14ac:dyDescent="0.2">
      <c r="A21" s="35"/>
      <c r="B21" s="35"/>
      <c r="C21" s="5">
        <v>16</v>
      </c>
      <c r="D21" s="5"/>
      <c r="E21" s="5"/>
      <c r="F21" s="5"/>
    </row>
    <row r="22" spans="1:6" x14ac:dyDescent="0.2">
      <c r="A22" s="35"/>
      <c r="B22" s="35"/>
      <c r="C22" s="35">
        <v>17</v>
      </c>
      <c r="D22" s="5"/>
      <c r="E22" s="5"/>
      <c r="F22" s="5"/>
    </row>
    <row r="23" spans="1:6" ht="15.75" x14ac:dyDescent="0.25">
      <c r="A23" s="35"/>
      <c r="B23" s="38" t="s">
        <v>31</v>
      </c>
      <c r="C23" s="35"/>
      <c r="E23" s="5"/>
      <c r="F23" s="5"/>
    </row>
    <row r="24" spans="1:6" x14ac:dyDescent="0.2">
      <c r="A24" s="35"/>
      <c r="B24" s="35" t="s">
        <v>6</v>
      </c>
      <c r="C24" s="35"/>
      <c r="D24" s="42"/>
      <c r="E24" s="5"/>
      <c r="F24" s="5"/>
    </row>
    <row r="25" spans="1:6" x14ac:dyDescent="0.2">
      <c r="A25" s="35"/>
      <c r="B25" s="35" t="s">
        <v>7</v>
      </c>
      <c r="C25" s="35"/>
      <c r="D25" s="44" t="s">
        <v>183</v>
      </c>
      <c r="E25" s="5"/>
      <c r="F25" s="5"/>
    </row>
    <row r="26" spans="1:6" x14ac:dyDescent="0.2">
      <c r="A26" s="5"/>
      <c r="B26" s="5"/>
      <c r="C26" s="5"/>
      <c r="D26" s="44" t="s">
        <v>184</v>
      </c>
      <c r="E26" s="5"/>
      <c r="F26" s="5"/>
    </row>
    <row r="27" spans="1:6" ht="15.75" x14ac:dyDescent="0.2">
      <c r="A27" s="5"/>
      <c r="B27" s="6" t="s">
        <v>49</v>
      </c>
      <c r="C27" s="5"/>
      <c r="D27" s="44" t="s">
        <v>185</v>
      </c>
    </row>
    <row r="28" spans="1:6" x14ac:dyDescent="0.2">
      <c r="A28" s="5"/>
      <c r="B28" s="5" t="s">
        <v>4</v>
      </c>
      <c r="C28" s="5"/>
      <c r="D28" s="44" t="s">
        <v>186</v>
      </c>
    </row>
    <row r="29" spans="1:6" x14ac:dyDescent="0.2">
      <c r="A29" s="5"/>
      <c r="B29" s="5" t="s">
        <v>181</v>
      </c>
      <c r="C29" s="5"/>
      <c r="D29" s="44" t="s">
        <v>187</v>
      </c>
    </row>
    <row r="30" spans="1:6" x14ac:dyDescent="0.2">
      <c r="A30" s="5"/>
      <c r="B30" s="5" t="s">
        <v>220</v>
      </c>
      <c r="C30" s="5"/>
    </row>
    <row r="31" spans="1:6" ht="15.75" x14ac:dyDescent="0.25">
      <c r="A31" s="5"/>
      <c r="B31" s="43" t="s">
        <v>34</v>
      </c>
      <c r="C31" s="5"/>
      <c r="D31" s="46" t="s">
        <v>174</v>
      </c>
    </row>
    <row r="32" spans="1:6" x14ac:dyDescent="0.2">
      <c r="A32" s="5"/>
      <c r="B32" s="3" t="s">
        <v>151</v>
      </c>
      <c r="C32" s="5"/>
      <c r="D32" s="7" t="s">
        <v>177</v>
      </c>
    </row>
    <row r="33" spans="1:4" x14ac:dyDescent="0.2">
      <c r="A33" s="5"/>
      <c r="B33" s="3" t="s">
        <v>152</v>
      </c>
      <c r="C33" s="5"/>
      <c r="D33" s="7" t="s">
        <v>178</v>
      </c>
    </row>
    <row r="34" spans="1:4" x14ac:dyDescent="0.2">
      <c r="A34" s="5"/>
      <c r="B34" s="3" t="s">
        <v>153</v>
      </c>
      <c r="C34" s="5"/>
      <c r="D34" s="5" t="s">
        <v>179</v>
      </c>
    </row>
    <row r="35" spans="1:4" x14ac:dyDescent="0.2">
      <c r="B35" s="3" t="s">
        <v>154</v>
      </c>
      <c r="D35" s="5" t="s">
        <v>188</v>
      </c>
    </row>
    <row r="36" spans="1:4" ht="15.75" x14ac:dyDescent="0.25">
      <c r="B36" s="3"/>
      <c r="D36" s="46" t="s">
        <v>49</v>
      </c>
    </row>
    <row r="37" spans="1:4" ht="15.75" x14ac:dyDescent="0.25">
      <c r="B37" s="43" t="s">
        <v>141</v>
      </c>
      <c r="D37" s="5" t="s">
        <v>4</v>
      </c>
    </row>
    <row r="38" spans="1:4" x14ac:dyDescent="0.2">
      <c r="B38" s="3" t="s">
        <v>155</v>
      </c>
      <c r="D38" s="5" t="s">
        <v>181</v>
      </c>
    </row>
    <row r="39" spans="1:4" x14ac:dyDescent="0.2">
      <c r="B39" s="3" t="s">
        <v>156</v>
      </c>
    </row>
    <row r="40" spans="1:4" x14ac:dyDescent="0.2">
      <c r="B40" s="3"/>
    </row>
    <row r="41" spans="1:4" ht="15.75" x14ac:dyDescent="0.25">
      <c r="B41" s="43" t="s">
        <v>157</v>
      </c>
      <c r="D41" s="5" t="s">
        <v>222</v>
      </c>
    </row>
    <row r="42" spans="1:4" x14ac:dyDescent="0.2">
      <c r="B42" s="3" t="s">
        <v>168</v>
      </c>
      <c r="D42" s="5" t="s">
        <v>223</v>
      </c>
    </row>
    <row r="43" spans="1:4" x14ac:dyDescent="0.2">
      <c r="B43" s="3" t="s">
        <v>167</v>
      </c>
    </row>
    <row r="44" spans="1:4" x14ac:dyDescent="0.2">
      <c r="B44" s="3" t="s">
        <v>158</v>
      </c>
      <c r="D44" s="5" t="s">
        <v>225</v>
      </c>
    </row>
    <row r="45" spans="1:4" x14ac:dyDescent="0.2">
      <c r="B45" s="3"/>
      <c r="D45" s="5" t="s">
        <v>226</v>
      </c>
    </row>
    <row r="46" spans="1:4" ht="15.75" x14ac:dyDescent="0.25">
      <c r="B46" s="43" t="s">
        <v>159</v>
      </c>
    </row>
    <row r="47" spans="1:4" x14ac:dyDescent="0.2">
      <c r="B47" s="3" t="s">
        <v>160</v>
      </c>
      <c r="D47" s="5" t="s">
        <v>227</v>
      </c>
    </row>
    <row r="48" spans="1:4" x14ac:dyDescent="0.2">
      <c r="B48" s="3" t="s">
        <v>161</v>
      </c>
      <c r="D48" s="5" t="s">
        <v>228</v>
      </c>
    </row>
    <row r="49" spans="2:4" x14ac:dyDescent="0.2">
      <c r="B49" s="3"/>
    </row>
    <row r="50" spans="2:4" ht="15.75" x14ac:dyDescent="0.25">
      <c r="B50" s="43" t="s">
        <v>162</v>
      </c>
      <c r="D50" s="5" t="s">
        <v>279</v>
      </c>
    </row>
    <row r="51" spans="2:4" x14ac:dyDescent="0.2">
      <c r="B51" s="3" t="s">
        <v>164</v>
      </c>
      <c r="D51" s="5" t="s">
        <v>280</v>
      </c>
    </row>
    <row r="52" spans="2:4" x14ac:dyDescent="0.2">
      <c r="B52" s="3" t="s">
        <v>165</v>
      </c>
    </row>
    <row r="53" spans="2:4" x14ac:dyDescent="0.2">
      <c r="B53" s="3"/>
    </row>
    <row r="54" spans="2:4" ht="15.75" x14ac:dyDescent="0.25">
      <c r="B54" s="43" t="s">
        <v>166</v>
      </c>
    </row>
    <row r="55" spans="2:4" x14ac:dyDescent="0.2">
      <c r="B55" s="3" t="s">
        <v>163</v>
      </c>
    </row>
    <row r="56" spans="2:4" x14ac:dyDescent="0.2">
      <c r="B56" s="3" t="s">
        <v>169</v>
      </c>
    </row>
    <row r="57" spans="2:4" x14ac:dyDescent="0.2">
      <c r="B57" s="3" t="s">
        <v>170</v>
      </c>
    </row>
  </sheetData>
  <pageMargins left="0.7" right="0.7" top="0.75" bottom="0.75" header="0.3" footer="0.3"/>
  <pageSetup paperSize="9"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E5"/>
  <sheetViews>
    <sheetView workbookViewId="0">
      <selection sqref="A1:E5"/>
    </sheetView>
  </sheetViews>
  <sheetFormatPr baseColWidth="10" defaultRowHeight="15" x14ac:dyDescent="0.25"/>
  <sheetData>
    <row r="1" spans="1:5" ht="30.75" x14ac:dyDescent="0.25">
      <c r="A1" s="13" t="s">
        <v>105</v>
      </c>
      <c r="B1" s="13" t="s">
        <v>108</v>
      </c>
      <c r="C1" s="12" t="s">
        <v>109</v>
      </c>
      <c r="D1" s="12" t="s">
        <v>109</v>
      </c>
      <c r="E1" s="12" t="s">
        <v>109</v>
      </c>
    </row>
    <row r="2" spans="1:5" ht="45" x14ac:dyDescent="0.25">
      <c r="A2" s="10" t="s">
        <v>106</v>
      </c>
      <c r="B2" s="13" t="s">
        <v>108</v>
      </c>
      <c r="C2" s="13" t="s">
        <v>110</v>
      </c>
      <c r="D2" s="12" t="s">
        <v>109</v>
      </c>
      <c r="E2" s="12" t="s">
        <v>109</v>
      </c>
    </row>
    <row r="3" spans="1:5" ht="45" x14ac:dyDescent="0.25">
      <c r="A3" s="11" t="s">
        <v>107</v>
      </c>
      <c r="B3" s="10" t="s">
        <v>106</v>
      </c>
      <c r="C3" s="13" t="s">
        <v>108</v>
      </c>
      <c r="D3" s="12" t="s">
        <v>109</v>
      </c>
      <c r="E3" s="12" t="s">
        <v>109</v>
      </c>
    </row>
    <row r="4" spans="1:5" ht="45" x14ac:dyDescent="0.25">
      <c r="A4" s="11" t="s">
        <v>107</v>
      </c>
      <c r="B4" s="11" t="s">
        <v>107</v>
      </c>
      <c r="C4" s="10" t="s">
        <v>106</v>
      </c>
      <c r="D4" s="13" t="s">
        <v>108</v>
      </c>
      <c r="E4" s="12" t="s">
        <v>109</v>
      </c>
    </row>
    <row r="5" spans="1:5" ht="45" x14ac:dyDescent="0.25">
      <c r="A5" s="11" t="s">
        <v>107</v>
      </c>
      <c r="B5" s="11" t="s">
        <v>107</v>
      </c>
      <c r="C5" s="10" t="s">
        <v>106</v>
      </c>
      <c r="D5" s="13" t="s">
        <v>108</v>
      </c>
      <c r="E5" s="13" t="s">
        <v>108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rgb="FF00B082"/>
  </sheetPr>
  <dimension ref="A1:G39"/>
  <sheetViews>
    <sheetView view="pageBreakPreview" zoomScale="90" zoomScaleNormal="82" zoomScaleSheetLayoutView="90" workbookViewId="0">
      <selection activeCell="C13" sqref="C13"/>
    </sheetView>
  </sheetViews>
  <sheetFormatPr baseColWidth="10" defaultRowHeight="15" x14ac:dyDescent="0.2"/>
  <cols>
    <col min="1" max="1" width="42.140625" style="1" customWidth="1"/>
    <col min="2" max="2" width="6.140625" style="1" customWidth="1"/>
    <col min="3" max="3" width="61.5703125" style="1" customWidth="1"/>
    <col min="4" max="4" width="13.140625" style="1" customWidth="1"/>
    <col min="5" max="5" width="14.42578125" style="1" customWidth="1"/>
    <col min="6" max="6" width="16" style="1" customWidth="1"/>
    <col min="7" max="7" width="15.5703125" style="1" customWidth="1"/>
    <col min="8" max="16384" width="11.42578125" style="1"/>
  </cols>
  <sheetData>
    <row r="1" spans="1:7" x14ac:dyDescent="0.2">
      <c r="A1" s="234" t="s">
        <v>502</v>
      </c>
      <c r="B1" s="235"/>
      <c r="C1" s="235"/>
      <c r="D1" s="235"/>
      <c r="E1" s="235"/>
      <c r="F1" s="235"/>
      <c r="G1" s="235"/>
    </row>
    <row r="2" spans="1:7" x14ac:dyDescent="0.2">
      <c r="A2" s="235"/>
      <c r="B2" s="235"/>
      <c r="C2" s="235"/>
      <c r="D2" s="235"/>
      <c r="E2" s="235"/>
      <c r="F2" s="235"/>
      <c r="G2" s="235"/>
    </row>
    <row r="3" spans="1:7" x14ac:dyDescent="0.2">
      <c r="A3" s="235"/>
      <c r="B3" s="235"/>
      <c r="C3" s="235"/>
      <c r="D3" s="235"/>
      <c r="E3" s="235"/>
      <c r="F3" s="235"/>
      <c r="G3" s="235"/>
    </row>
    <row r="4" spans="1:7" x14ac:dyDescent="0.2">
      <c r="A4" s="235"/>
      <c r="B4" s="235"/>
      <c r="C4" s="235"/>
      <c r="D4" s="235"/>
      <c r="E4" s="235"/>
      <c r="F4" s="235"/>
      <c r="G4" s="235"/>
    </row>
    <row r="5" spans="1:7" x14ac:dyDescent="0.2">
      <c r="A5" s="235"/>
      <c r="B5" s="235"/>
      <c r="C5" s="235"/>
      <c r="D5" s="235"/>
      <c r="E5" s="235"/>
      <c r="F5" s="235"/>
      <c r="G5" s="235"/>
    </row>
    <row r="6" spans="1:7" x14ac:dyDescent="0.2">
      <c r="A6" s="235"/>
      <c r="B6" s="235"/>
      <c r="C6" s="235"/>
      <c r="D6" s="235"/>
      <c r="E6" s="235"/>
      <c r="F6" s="235"/>
      <c r="G6" s="235"/>
    </row>
    <row r="7" spans="1:7" x14ac:dyDescent="0.2">
      <c r="A7" s="235"/>
      <c r="B7" s="235"/>
      <c r="C7" s="235"/>
      <c r="D7" s="235"/>
      <c r="E7" s="235"/>
      <c r="F7" s="235"/>
      <c r="G7" s="235"/>
    </row>
    <row r="8" spans="1:7" x14ac:dyDescent="0.2">
      <c r="A8" s="235"/>
      <c r="B8" s="235"/>
      <c r="C8" s="235"/>
      <c r="D8" s="235"/>
      <c r="E8" s="235"/>
      <c r="F8" s="235"/>
      <c r="G8" s="235"/>
    </row>
    <row r="9" spans="1:7" ht="36.75" customHeight="1" x14ac:dyDescent="0.2">
      <c r="A9" s="237" t="s">
        <v>528</v>
      </c>
      <c r="B9" s="237"/>
      <c r="C9" s="237"/>
      <c r="D9" s="237"/>
      <c r="E9" s="237"/>
      <c r="F9" s="237"/>
      <c r="G9" s="237"/>
    </row>
    <row r="10" spans="1:7" ht="18" x14ac:dyDescent="0.25">
      <c r="A10" s="239" t="s">
        <v>196</v>
      </c>
      <c r="B10" s="240" t="s">
        <v>1</v>
      </c>
      <c r="C10" s="239" t="s">
        <v>197</v>
      </c>
      <c r="D10" s="238" t="s">
        <v>198</v>
      </c>
      <c r="E10" s="238"/>
      <c r="F10" s="238"/>
      <c r="G10" s="238"/>
    </row>
    <row r="11" spans="1:7" ht="38.25" x14ac:dyDescent="0.2">
      <c r="A11" s="239"/>
      <c r="B11" s="240"/>
      <c r="C11" s="239"/>
      <c r="D11" s="67" t="s">
        <v>114</v>
      </c>
      <c r="E11" s="67" t="s">
        <v>115</v>
      </c>
      <c r="F11" s="67" t="s">
        <v>116</v>
      </c>
      <c r="G11" s="67" t="s">
        <v>117</v>
      </c>
    </row>
    <row r="12" spans="1:7" ht="60" x14ac:dyDescent="0.2">
      <c r="A12" s="236" t="s">
        <v>233</v>
      </c>
      <c r="B12" s="68">
        <v>1</v>
      </c>
      <c r="C12" s="66" t="s">
        <v>247</v>
      </c>
      <c r="D12" s="75" t="s">
        <v>25</v>
      </c>
      <c r="E12" s="75" t="s">
        <v>25</v>
      </c>
      <c r="F12" s="75" t="s">
        <v>25</v>
      </c>
      <c r="G12" s="75" t="s">
        <v>25</v>
      </c>
    </row>
    <row r="13" spans="1:7" ht="60" x14ac:dyDescent="0.2">
      <c r="A13" s="232"/>
      <c r="B13" s="68">
        <v>2</v>
      </c>
      <c r="C13" s="66" t="s">
        <v>255</v>
      </c>
      <c r="D13" s="78" t="s">
        <v>25</v>
      </c>
      <c r="E13" s="78" t="s">
        <v>25</v>
      </c>
      <c r="F13" s="78" t="s">
        <v>25</v>
      </c>
      <c r="G13" s="78" t="s">
        <v>25</v>
      </c>
    </row>
    <row r="14" spans="1:7" ht="60" x14ac:dyDescent="0.2">
      <c r="A14" s="98" t="s">
        <v>234</v>
      </c>
      <c r="B14" s="68">
        <v>3</v>
      </c>
      <c r="C14" s="95" t="s">
        <v>262</v>
      </c>
      <c r="D14" s="82" t="s">
        <v>25</v>
      </c>
      <c r="E14" s="82" t="s">
        <v>25</v>
      </c>
      <c r="F14" s="82" t="s">
        <v>25</v>
      </c>
      <c r="G14" s="82" t="s">
        <v>25</v>
      </c>
    </row>
    <row r="15" spans="1:7" ht="30" x14ac:dyDescent="0.2">
      <c r="A15" s="236" t="s">
        <v>235</v>
      </c>
      <c r="B15" s="68">
        <v>4</v>
      </c>
      <c r="C15" s="91" t="s">
        <v>485</v>
      </c>
      <c r="D15" s="82" t="s">
        <v>25</v>
      </c>
      <c r="E15" s="82" t="s">
        <v>25</v>
      </c>
      <c r="F15" s="82" t="s">
        <v>25</v>
      </c>
      <c r="G15" s="82" t="s">
        <v>25</v>
      </c>
    </row>
    <row r="16" spans="1:7" ht="75" x14ac:dyDescent="0.2">
      <c r="A16" s="232"/>
      <c r="B16" s="68">
        <v>5</v>
      </c>
      <c r="C16" s="91" t="s">
        <v>302</v>
      </c>
      <c r="D16" s="82" t="s">
        <v>25</v>
      </c>
      <c r="E16" s="82" t="s">
        <v>25</v>
      </c>
      <c r="F16" s="82" t="s">
        <v>25</v>
      </c>
      <c r="G16" s="82" t="s">
        <v>25</v>
      </c>
    </row>
    <row r="17" spans="1:7" ht="90" x14ac:dyDescent="0.2">
      <c r="A17" s="232"/>
      <c r="B17" s="68">
        <v>6</v>
      </c>
      <c r="C17" s="95" t="s">
        <v>303</v>
      </c>
      <c r="D17" s="82" t="s">
        <v>25</v>
      </c>
      <c r="E17" s="82" t="s">
        <v>25</v>
      </c>
      <c r="F17" s="82" t="s">
        <v>25</v>
      </c>
      <c r="G17" s="82" t="s">
        <v>25</v>
      </c>
    </row>
    <row r="18" spans="1:7" ht="65.25" customHeight="1" x14ac:dyDescent="0.2">
      <c r="A18" s="231" t="s">
        <v>236</v>
      </c>
      <c r="B18" s="68">
        <v>7</v>
      </c>
      <c r="C18" s="72" t="s">
        <v>282</v>
      </c>
      <c r="D18" s="75" t="s">
        <v>25</v>
      </c>
      <c r="E18" s="75" t="s">
        <v>25</v>
      </c>
      <c r="F18" s="75" t="s">
        <v>25</v>
      </c>
      <c r="G18" s="75" t="s">
        <v>25</v>
      </c>
    </row>
    <row r="19" spans="1:7" ht="104.25" customHeight="1" x14ac:dyDescent="0.2">
      <c r="A19" s="231"/>
      <c r="B19" s="68">
        <v>8</v>
      </c>
      <c r="C19" s="72" t="s">
        <v>290</v>
      </c>
      <c r="D19" s="75" t="s">
        <v>25</v>
      </c>
      <c r="E19" s="75" t="s">
        <v>25</v>
      </c>
      <c r="F19" s="75" t="s">
        <v>25</v>
      </c>
      <c r="G19" s="75" t="s">
        <v>25</v>
      </c>
    </row>
    <row r="20" spans="1:7" ht="75" x14ac:dyDescent="0.2">
      <c r="A20" s="231" t="s">
        <v>458</v>
      </c>
      <c r="B20" s="68">
        <v>9</v>
      </c>
      <c r="C20" s="72" t="s">
        <v>478</v>
      </c>
      <c r="D20" s="82" t="s">
        <v>25</v>
      </c>
      <c r="E20" s="82" t="s">
        <v>25</v>
      </c>
      <c r="F20" s="82" t="s">
        <v>25</v>
      </c>
      <c r="G20" s="82" t="s">
        <v>25</v>
      </c>
    </row>
    <row r="21" spans="1:7" ht="55.5" customHeight="1" x14ac:dyDescent="0.2">
      <c r="A21" s="231"/>
      <c r="B21" s="68">
        <v>10</v>
      </c>
      <c r="C21" s="72" t="s">
        <v>475</v>
      </c>
      <c r="D21" s="82" t="s">
        <v>25</v>
      </c>
      <c r="E21" s="82" t="s">
        <v>25</v>
      </c>
      <c r="F21" s="82" t="s">
        <v>25</v>
      </c>
      <c r="G21" s="82" t="s">
        <v>25</v>
      </c>
    </row>
    <row r="22" spans="1:7" ht="48" customHeight="1" x14ac:dyDescent="0.2">
      <c r="A22" s="231" t="s">
        <v>195</v>
      </c>
      <c r="B22" s="68">
        <v>11</v>
      </c>
      <c r="C22" s="72" t="s">
        <v>293</v>
      </c>
      <c r="D22" s="82" t="s">
        <v>25</v>
      </c>
      <c r="E22" s="82" t="s">
        <v>25</v>
      </c>
      <c r="F22" s="82" t="s">
        <v>25</v>
      </c>
      <c r="G22" s="82" t="s">
        <v>25</v>
      </c>
    </row>
    <row r="23" spans="1:7" ht="45" x14ac:dyDescent="0.2">
      <c r="A23" s="231"/>
      <c r="B23" s="68">
        <v>12</v>
      </c>
      <c r="C23" s="72" t="s">
        <v>300</v>
      </c>
      <c r="D23" s="82" t="s">
        <v>25</v>
      </c>
      <c r="E23" s="82" t="s">
        <v>25</v>
      </c>
      <c r="F23" s="82" t="s">
        <v>25</v>
      </c>
      <c r="G23" s="82" t="s">
        <v>25</v>
      </c>
    </row>
    <row r="24" spans="1:7" ht="48" customHeight="1" x14ac:dyDescent="0.2">
      <c r="A24" s="231" t="s">
        <v>238</v>
      </c>
      <c r="B24" s="68">
        <v>13</v>
      </c>
      <c r="C24" s="66" t="s">
        <v>437</v>
      </c>
      <c r="D24" s="82" t="s">
        <v>25</v>
      </c>
      <c r="E24" s="82" t="s">
        <v>25</v>
      </c>
      <c r="F24" s="82" t="s">
        <v>25</v>
      </c>
      <c r="G24" s="82" t="s">
        <v>25</v>
      </c>
    </row>
    <row r="25" spans="1:7" ht="58.5" customHeight="1" x14ac:dyDescent="0.2">
      <c r="A25" s="231"/>
      <c r="B25" s="68">
        <v>14</v>
      </c>
      <c r="C25" s="66" t="s">
        <v>443</v>
      </c>
      <c r="D25" s="82" t="s">
        <v>25</v>
      </c>
      <c r="E25" s="82" t="s">
        <v>25</v>
      </c>
      <c r="F25" s="82" t="s">
        <v>25</v>
      </c>
      <c r="G25" s="82" t="s">
        <v>25</v>
      </c>
    </row>
    <row r="26" spans="1:7" ht="69.75" customHeight="1" x14ac:dyDescent="0.2">
      <c r="A26" s="231" t="s">
        <v>239</v>
      </c>
      <c r="B26" s="68">
        <v>15</v>
      </c>
      <c r="C26" s="81" t="s">
        <v>328</v>
      </c>
      <c r="D26" s="82" t="s">
        <v>25</v>
      </c>
      <c r="E26" s="82" t="s">
        <v>25</v>
      </c>
      <c r="F26" s="82" t="s">
        <v>25</v>
      </c>
      <c r="G26" s="82" t="s">
        <v>25</v>
      </c>
    </row>
    <row r="27" spans="1:7" ht="40.5" customHeight="1" x14ac:dyDescent="0.2">
      <c r="A27" s="231"/>
      <c r="B27" s="68">
        <v>16</v>
      </c>
      <c r="C27" s="66" t="s">
        <v>332</v>
      </c>
      <c r="D27" s="82" t="s">
        <v>25</v>
      </c>
      <c r="E27" s="82" t="s">
        <v>25</v>
      </c>
      <c r="F27" s="82" t="s">
        <v>25</v>
      </c>
      <c r="G27" s="82" t="s">
        <v>25</v>
      </c>
    </row>
    <row r="28" spans="1:7" ht="49.5" customHeight="1" x14ac:dyDescent="0.2">
      <c r="A28" s="231" t="s">
        <v>240</v>
      </c>
      <c r="B28" s="68">
        <v>17</v>
      </c>
      <c r="C28" s="66" t="s">
        <v>338</v>
      </c>
      <c r="D28" s="82" t="s">
        <v>25</v>
      </c>
      <c r="E28" s="82" t="s">
        <v>25</v>
      </c>
      <c r="F28" s="82" t="s">
        <v>25</v>
      </c>
      <c r="G28" s="82" t="s">
        <v>25</v>
      </c>
    </row>
    <row r="29" spans="1:7" ht="53.25" customHeight="1" x14ac:dyDescent="0.2">
      <c r="A29" s="231"/>
      <c r="B29" s="68">
        <v>18</v>
      </c>
      <c r="C29" s="90" t="s">
        <v>339</v>
      </c>
      <c r="D29" s="82" t="s">
        <v>25</v>
      </c>
      <c r="E29" s="82" t="s">
        <v>25</v>
      </c>
      <c r="F29" s="82" t="s">
        <v>25</v>
      </c>
      <c r="G29" s="82" t="s">
        <v>25</v>
      </c>
    </row>
    <row r="30" spans="1:7" ht="47.25" customHeight="1" x14ac:dyDescent="0.2">
      <c r="A30" s="231" t="s">
        <v>241</v>
      </c>
      <c r="B30" s="68">
        <v>19</v>
      </c>
      <c r="C30" s="81" t="s">
        <v>356</v>
      </c>
      <c r="D30" s="82" t="s">
        <v>25</v>
      </c>
      <c r="E30" s="82" t="s">
        <v>25</v>
      </c>
      <c r="F30" s="82" t="s">
        <v>25</v>
      </c>
      <c r="G30" s="82" t="s">
        <v>25</v>
      </c>
    </row>
    <row r="31" spans="1:7" ht="49.5" customHeight="1" x14ac:dyDescent="0.2">
      <c r="A31" s="231"/>
      <c r="B31" s="68">
        <v>20</v>
      </c>
      <c r="C31" s="81" t="s">
        <v>357</v>
      </c>
      <c r="D31" s="82" t="s">
        <v>25</v>
      </c>
      <c r="E31" s="82" t="s">
        <v>25</v>
      </c>
      <c r="F31" s="82" t="s">
        <v>25</v>
      </c>
      <c r="G31" s="82" t="s">
        <v>25</v>
      </c>
    </row>
    <row r="32" spans="1:7" ht="60" x14ac:dyDescent="0.2">
      <c r="A32" s="231" t="s">
        <v>242</v>
      </c>
      <c r="B32" s="68">
        <v>21</v>
      </c>
      <c r="C32" s="72" t="s">
        <v>377</v>
      </c>
      <c r="D32" s="82" t="s">
        <v>25</v>
      </c>
      <c r="E32" s="82" t="s">
        <v>25</v>
      </c>
      <c r="F32" s="82" t="s">
        <v>25</v>
      </c>
      <c r="G32" s="82" t="s">
        <v>25</v>
      </c>
    </row>
    <row r="33" spans="1:7" ht="66" customHeight="1" x14ac:dyDescent="0.2">
      <c r="A33" s="231"/>
      <c r="B33" s="68">
        <v>22</v>
      </c>
      <c r="C33" s="72" t="s">
        <v>476</v>
      </c>
      <c r="D33" s="82" t="s">
        <v>25</v>
      </c>
      <c r="E33" s="82" t="s">
        <v>25</v>
      </c>
      <c r="F33" s="82" t="s">
        <v>25</v>
      </c>
      <c r="G33" s="82" t="s">
        <v>25</v>
      </c>
    </row>
    <row r="34" spans="1:7" ht="78" customHeight="1" x14ac:dyDescent="0.2">
      <c r="A34" s="231" t="s">
        <v>243</v>
      </c>
      <c r="B34" s="68">
        <v>23</v>
      </c>
      <c r="C34" s="134" t="s">
        <v>462</v>
      </c>
      <c r="D34" s="82" t="s">
        <v>25</v>
      </c>
      <c r="E34" s="82" t="s">
        <v>25</v>
      </c>
      <c r="F34" s="82" t="s">
        <v>25</v>
      </c>
      <c r="G34" s="82" t="s">
        <v>25</v>
      </c>
    </row>
    <row r="35" spans="1:7" ht="42" customHeight="1" x14ac:dyDescent="0.2">
      <c r="A35" s="231"/>
      <c r="B35" s="68">
        <v>24</v>
      </c>
      <c r="C35" s="66" t="s">
        <v>466</v>
      </c>
      <c r="D35" s="82" t="s">
        <v>25</v>
      </c>
      <c r="E35" s="82" t="s">
        <v>25</v>
      </c>
      <c r="F35" s="82" t="s">
        <v>25</v>
      </c>
      <c r="G35" s="82" t="s">
        <v>25</v>
      </c>
    </row>
    <row r="36" spans="1:7" ht="39.75" customHeight="1" x14ac:dyDescent="0.2">
      <c r="A36" s="232" t="s">
        <v>244</v>
      </c>
      <c r="B36" s="68">
        <v>25</v>
      </c>
      <c r="C36" s="74" t="s">
        <v>389</v>
      </c>
      <c r="D36" s="82" t="s">
        <v>25</v>
      </c>
      <c r="E36" s="82" t="s">
        <v>25</v>
      </c>
      <c r="F36" s="82" t="s">
        <v>25</v>
      </c>
      <c r="G36" s="82" t="s">
        <v>25</v>
      </c>
    </row>
    <row r="37" spans="1:7" ht="41.25" customHeight="1" x14ac:dyDescent="0.2">
      <c r="A37" s="233"/>
      <c r="B37" s="68">
        <v>26</v>
      </c>
      <c r="C37" s="74" t="s">
        <v>390</v>
      </c>
      <c r="D37" s="82" t="s">
        <v>25</v>
      </c>
      <c r="E37" s="82" t="s">
        <v>25</v>
      </c>
      <c r="F37" s="82" t="s">
        <v>25</v>
      </c>
      <c r="G37" s="82" t="s">
        <v>25</v>
      </c>
    </row>
    <row r="38" spans="1:7" ht="60" x14ac:dyDescent="0.2">
      <c r="A38" s="132" t="s">
        <v>245</v>
      </c>
      <c r="B38" s="68">
        <v>27</v>
      </c>
      <c r="C38" s="81" t="s">
        <v>470</v>
      </c>
      <c r="D38" s="82" t="s">
        <v>25</v>
      </c>
      <c r="E38" s="82" t="s">
        <v>25</v>
      </c>
      <c r="F38" s="82" t="s">
        <v>25</v>
      </c>
      <c r="G38" s="82" t="s">
        <v>25</v>
      </c>
    </row>
    <row r="39" spans="1:7" ht="38.25" customHeight="1" x14ac:dyDescent="0.2">
      <c r="A39" s="116" t="s">
        <v>246</v>
      </c>
      <c r="B39" s="68">
        <v>28</v>
      </c>
      <c r="C39" s="80" t="s">
        <v>404</v>
      </c>
      <c r="D39" s="82" t="s">
        <v>25</v>
      </c>
      <c r="E39" s="82" t="s">
        <v>25</v>
      </c>
      <c r="F39" s="82" t="s">
        <v>25</v>
      </c>
      <c r="G39" s="82" t="s">
        <v>25</v>
      </c>
    </row>
  </sheetData>
  <sheetProtection algorithmName="SHA-512" hashValue="k52mtnH2t4MPKFnGnAPLJgBIbY6JtxLrAMXzYhaA+KwXTVFu0Va19yi84zREY8wxrgMSgO97PBiLnEdPUgVtxQ==" saltValue="KSmg9N2DGdUZrYFYHJLc1Q==" spinCount="100000" sheet="1" objects="1" scenarios="1"/>
  <mergeCells count="18">
    <mergeCell ref="A1:G8"/>
    <mergeCell ref="A15:A17"/>
    <mergeCell ref="A9:G9"/>
    <mergeCell ref="D10:G10"/>
    <mergeCell ref="C10:C11"/>
    <mergeCell ref="B10:B11"/>
    <mergeCell ref="A10:A11"/>
    <mergeCell ref="A12:A13"/>
    <mergeCell ref="A30:A31"/>
    <mergeCell ref="A32:A33"/>
    <mergeCell ref="A34:A35"/>
    <mergeCell ref="A36:A37"/>
    <mergeCell ref="A18:A19"/>
    <mergeCell ref="A28:A29"/>
    <mergeCell ref="A26:A27"/>
    <mergeCell ref="A20:A21"/>
    <mergeCell ref="A22:A23"/>
    <mergeCell ref="A24:A25"/>
  </mergeCells>
  <pageMargins left="1.4960629921259843" right="0.51181102362204722" top="0.55118110236220474" bottom="0.55118110236220474" header="0.31496062992125984" footer="0.31496062992125984"/>
  <pageSetup paperSize="5" scale="90" orientation="landscape" horizontalDpi="4294967293" verticalDpi="360"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0000000}">
          <x14:formula1>
            <xm:f>'NO TOCAR'!$B$19:$B$20</xm:f>
          </x14:formula1>
          <xm:sqref>D12:G12 D18:G19</xm:sqref>
        </x14:dataValidation>
        <x14:dataValidation type="list" allowBlank="1" showInputMessage="1" showErrorMessage="1" xr:uid="{00000000-0002-0000-0100-000001000000}">
          <x14:formula1>
            <xm:f>'C:\Users\juan_\OneDrive\Documentos\ASESORIAS GESTIÓN PÚBLICA\2019\Alcaldía de Ciénaga\MAPA FUNCESIA\[Mapa de Riesgos de Corrupción Alcaldía de Ciénaga 2019.xlsx]NO TOCAR'!#REF!</xm:f>
          </x14:formula1>
          <xm:sqref>D13:G13 D22:G39</xm:sqref>
        </x14:dataValidation>
        <x14:dataValidation type="list" allowBlank="1" showInputMessage="1" showErrorMessage="1" xr:uid="{00000000-0002-0000-0100-000003000000}">
          <x14:formula1>
            <xm:f>'C:\Users\EDGARDO\Downloads\[Mapa Riesgos de Corrupción Alc. San Pablo 20200715.xlsx]NO TOCAR'!#REF!</xm:f>
          </x14:formula1>
          <xm:sqref>D20:G21 D14:G17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FF3399"/>
  </sheetPr>
  <dimension ref="A1:E93"/>
  <sheetViews>
    <sheetView view="pageBreakPreview" zoomScale="73" zoomScaleNormal="69" zoomScaleSheetLayoutView="73" zoomScalePageLayoutView="84" workbookViewId="0">
      <selection activeCell="D17" sqref="D17"/>
    </sheetView>
  </sheetViews>
  <sheetFormatPr baseColWidth="10" defaultRowHeight="15" x14ac:dyDescent="0.25"/>
  <cols>
    <col min="1" max="1" width="8" style="58" customWidth="1"/>
    <col min="2" max="2" width="51" style="59" customWidth="1"/>
    <col min="3" max="3" width="3.7109375" style="65" customWidth="1"/>
    <col min="4" max="4" width="69.42578125" style="54" customWidth="1"/>
    <col min="5" max="5" width="78" style="70" customWidth="1"/>
  </cols>
  <sheetData>
    <row r="1" spans="1:5" x14ac:dyDescent="0.25">
      <c r="A1" s="241" t="s">
        <v>502</v>
      </c>
      <c r="B1" s="241"/>
      <c r="C1" s="241"/>
      <c r="D1" s="241"/>
      <c r="E1" s="241"/>
    </row>
    <row r="2" spans="1:5" x14ac:dyDescent="0.25">
      <c r="A2" s="241"/>
      <c r="B2" s="241"/>
      <c r="C2" s="241"/>
      <c r="D2" s="241"/>
      <c r="E2" s="241"/>
    </row>
    <row r="3" spans="1:5" ht="15" customHeight="1" x14ac:dyDescent="0.25">
      <c r="A3" s="241"/>
      <c r="B3" s="241"/>
      <c r="C3" s="241"/>
      <c r="D3" s="241"/>
      <c r="E3" s="241"/>
    </row>
    <row r="4" spans="1:5" x14ac:dyDescent="0.25">
      <c r="A4" s="241"/>
      <c r="B4" s="241"/>
      <c r="C4" s="241"/>
      <c r="D4" s="241"/>
      <c r="E4" s="241"/>
    </row>
    <row r="5" spans="1:5" ht="18" customHeight="1" x14ac:dyDescent="0.25">
      <c r="A5" s="241"/>
      <c r="B5" s="241"/>
      <c r="C5" s="241"/>
      <c r="D5" s="241"/>
      <c r="E5" s="241"/>
    </row>
    <row r="6" spans="1:5" ht="18" customHeight="1" x14ac:dyDescent="0.25">
      <c r="A6" s="242"/>
      <c r="B6" s="242"/>
      <c r="C6" s="242"/>
      <c r="D6" s="242"/>
      <c r="E6" s="242"/>
    </row>
    <row r="7" spans="1:5" ht="29.25" customHeight="1" x14ac:dyDescent="0.25">
      <c r="A7" s="251" t="s">
        <v>486</v>
      </c>
      <c r="B7" s="251"/>
      <c r="C7" s="251"/>
      <c r="D7" s="251"/>
      <c r="E7" s="251"/>
    </row>
    <row r="8" spans="1:5" ht="8.25" customHeight="1" x14ac:dyDescent="0.25">
      <c r="A8" s="56"/>
      <c r="B8" s="57"/>
      <c r="C8" s="64"/>
      <c r="D8" s="55"/>
      <c r="E8" s="71"/>
    </row>
    <row r="9" spans="1:5" ht="27.75" customHeight="1" x14ac:dyDescent="0.25">
      <c r="A9" s="158" t="s">
        <v>1</v>
      </c>
      <c r="B9" s="159" t="s">
        <v>140</v>
      </c>
      <c r="C9" s="160"/>
      <c r="D9" s="161" t="s">
        <v>33</v>
      </c>
      <c r="E9" s="162" t="s">
        <v>9</v>
      </c>
    </row>
    <row r="10" spans="1:5" ht="23.25" customHeight="1" x14ac:dyDescent="0.25">
      <c r="A10" s="247">
        <v>1</v>
      </c>
      <c r="B10" s="243" t="str">
        <f>'1. Identificación del riesgo'!C12</f>
        <v>Indebido direccionamiento desde la alta dirección y/o niveles de decisión, en vinculación de personal, trámites administrativos, celebración de contratos o tomas de decisiones en general, en beneficio propio o de un tercero.</v>
      </c>
      <c r="C10" s="101">
        <v>1</v>
      </c>
      <c r="D10" s="104" t="s">
        <v>248</v>
      </c>
      <c r="E10" s="244" t="s">
        <v>251</v>
      </c>
    </row>
    <row r="11" spans="1:5" ht="29.25" customHeight="1" x14ac:dyDescent="0.25">
      <c r="A11" s="247"/>
      <c r="B11" s="243"/>
      <c r="C11" s="101">
        <v>2</v>
      </c>
      <c r="D11" s="104" t="s">
        <v>249</v>
      </c>
      <c r="E11" s="245"/>
    </row>
    <row r="12" spans="1:5" ht="15.75" x14ac:dyDescent="0.25">
      <c r="A12" s="247"/>
      <c r="B12" s="243"/>
      <c r="C12" s="101">
        <v>3</v>
      </c>
      <c r="D12" s="104" t="s">
        <v>250</v>
      </c>
      <c r="E12" s="246"/>
    </row>
    <row r="13" spans="1:5" s="53" customFormat="1" ht="30" customHeight="1" x14ac:dyDescent="0.25">
      <c r="A13" s="247">
        <v>2</v>
      </c>
      <c r="B13" s="243" t="str">
        <f>'1. Identificación del riesgo'!C13</f>
        <v>Alteración de resultados en el cumplimiento de metas, objetivos, tareas e indicadores con el propósito de exhibir avances que no corresponden a la realidad, mejorando la imagen institucional.</v>
      </c>
      <c r="C13" s="101">
        <v>1</v>
      </c>
      <c r="D13" s="89" t="s">
        <v>256</v>
      </c>
      <c r="E13" s="244" t="s">
        <v>258</v>
      </c>
    </row>
    <row r="14" spans="1:5" s="53" customFormat="1" ht="29.25" customHeight="1" x14ac:dyDescent="0.25">
      <c r="A14" s="247"/>
      <c r="B14" s="243"/>
      <c r="C14" s="101">
        <v>2</v>
      </c>
      <c r="D14" s="89" t="s">
        <v>257</v>
      </c>
      <c r="E14" s="245"/>
    </row>
    <row r="15" spans="1:5" s="53" customFormat="1" ht="15.75" x14ac:dyDescent="0.25">
      <c r="A15" s="247"/>
      <c r="B15" s="243"/>
      <c r="C15" s="101">
        <v>3</v>
      </c>
      <c r="D15" s="89"/>
      <c r="E15" s="246"/>
    </row>
    <row r="16" spans="1:5" s="53" customFormat="1" ht="28.5" customHeight="1" x14ac:dyDescent="0.25">
      <c r="A16" s="255">
        <v>3</v>
      </c>
      <c r="B16" s="243" t="str">
        <f>'1. Identificación del riesgo'!C14</f>
        <v>Ocultar o limitar el acceso público a la información institucional (contractual, presupuestal o de otro tipo) y de los avances de la gestión con el propósito de impedir el escrutinio público a la gestión de la Alcaldía.</v>
      </c>
      <c r="C16" s="101">
        <v>1</v>
      </c>
      <c r="D16" s="89" t="s">
        <v>261</v>
      </c>
      <c r="E16" s="244" t="s">
        <v>477</v>
      </c>
    </row>
    <row r="17" spans="1:5" s="53" customFormat="1" ht="39" customHeight="1" x14ac:dyDescent="0.25">
      <c r="A17" s="256"/>
      <c r="B17" s="243"/>
      <c r="C17" s="101">
        <v>2</v>
      </c>
      <c r="D17" s="89" t="s">
        <v>263</v>
      </c>
      <c r="E17" s="245"/>
    </row>
    <row r="18" spans="1:5" s="53" customFormat="1" ht="18" customHeight="1" x14ac:dyDescent="0.25">
      <c r="A18" s="257"/>
      <c r="B18" s="243"/>
      <c r="C18" s="101">
        <v>3</v>
      </c>
      <c r="D18" s="96" t="s">
        <v>264</v>
      </c>
      <c r="E18" s="246"/>
    </row>
    <row r="19" spans="1:5" s="53" customFormat="1" ht="37.5" customHeight="1" x14ac:dyDescent="0.25">
      <c r="A19" s="255">
        <v>4</v>
      </c>
      <c r="B19" s="243" t="str">
        <f>'1. Identificación del riesgo'!C15</f>
        <v>Desvío de las ayudas o recursos para las víctimas de desastres y del conflicto armado</v>
      </c>
      <c r="C19" s="101">
        <v>1</v>
      </c>
      <c r="D19" s="112" t="s">
        <v>205</v>
      </c>
      <c r="E19" s="248" t="s">
        <v>305</v>
      </c>
    </row>
    <row r="20" spans="1:5" s="53" customFormat="1" ht="26.25" customHeight="1" x14ac:dyDescent="0.25">
      <c r="A20" s="256"/>
      <c r="B20" s="243"/>
      <c r="C20" s="101">
        <v>2</v>
      </c>
      <c r="D20" s="112" t="s">
        <v>304</v>
      </c>
      <c r="E20" s="249"/>
    </row>
    <row r="21" spans="1:5" s="53" customFormat="1" ht="15.75" x14ac:dyDescent="0.25">
      <c r="A21" s="257"/>
      <c r="B21" s="243"/>
      <c r="C21" s="101">
        <v>3</v>
      </c>
      <c r="E21" s="250"/>
    </row>
    <row r="22" spans="1:5" s="53" customFormat="1" ht="37.5" customHeight="1" x14ac:dyDescent="0.25">
      <c r="A22" s="247">
        <v>5</v>
      </c>
      <c r="B22" s="243" t="str">
        <f>'1. Identificación del riesgo'!C16</f>
        <v>Favorecer a presuntos infractores en los operativos o procedimientos de control a establecimientos comerciales, propiedad horizontal o particulares que ocupan el espacio público, absteniéndose de sancionarlos, intervenirlos o  decomisar bienes o removerlos del espacio público.</v>
      </c>
      <c r="C22" s="101">
        <v>1</v>
      </c>
      <c r="D22" s="97" t="s">
        <v>205</v>
      </c>
      <c r="E22" s="244" t="s">
        <v>306</v>
      </c>
    </row>
    <row r="23" spans="1:5" s="53" customFormat="1" ht="30" customHeight="1" x14ac:dyDescent="0.25">
      <c r="A23" s="247"/>
      <c r="B23" s="243"/>
      <c r="C23" s="101">
        <v>2</v>
      </c>
      <c r="D23" s="97" t="s">
        <v>216</v>
      </c>
      <c r="E23" s="245"/>
    </row>
    <row r="24" spans="1:5" s="53" customFormat="1" ht="15.75" x14ac:dyDescent="0.25">
      <c r="A24" s="247"/>
      <c r="B24" s="243"/>
      <c r="C24" s="101">
        <v>3</v>
      </c>
      <c r="E24" s="246"/>
    </row>
    <row r="25" spans="1:5" s="53" customFormat="1" ht="45" x14ac:dyDescent="0.25">
      <c r="A25" s="255">
        <v>6</v>
      </c>
      <c r="B25" s="252" t="str">
        <f>'1. Identificación del riesgo'!C17</f>
        <v>Utilizar información por parte de servidores públicos y contratistas de la alcaldía, relacionada con auxilios y ayudas, apoyo a población desplazada, vulnerable, mujeres cabeza de familia, adulto mayor o de juventudes, para favorecer indebidamente a personas en particular o para obtener provecho particular o para un tercero</v>
      </c>
      <c r="C25" s="101"/>
      <c r="D25" s="97" t="s">
        <v>310</v>
      </c>
      <c r="E25" s="244" t="s">
        <v>308</v>
      </c>
    </row>
    <row r="26" spans="1:5" s="53" customFormat="1" ht="15" customHeight="1" x14ac:dyDescent="0.25">
      <c r="A26" s="256"/>
      <c r="B26" s="253"/>
      <c r="C26" s="101"/>
      <c r="D26" s="97"/>
      <c r="E26" s="245"/>
    </row>
    <row r="27" spans="1:5" s="53" customFormat="1" ht="35.25" customHeight="1" x14ac:dyDescent="0.25">
      <c r="A27" s="257"/>
      <c r="B27" s="254"/>
      <c r="C27" s="101"/>
      <c r="D27" s="97"/>
      <c r="E27" s="246"/>
    </row>
    <row r="28" spans="1:5" ht="50.1" customHeight="1" x14ac:dyDescent="0.25">
      <c r="A28" s="247">
        <v>7</v>
      </c>
      <c r="B28" s="243" t="str">
        <f>'1. Identificación del riesgo'!C18</f>
        <v>Contratar con fundaciones o contratistas no idóneos o que no cumplen los perfiles para la prestación de servicios de salud, para sacer provecho para sí o para terceros.</v>
      </c>
      <c r="C28" s="101">
        <v>1</v>
      </c>
      <c r="D28" s="100" t="s">
        <v>265</v>
      </c>
      <c r="E28" s="258" t="s">
        <v>268</v>
      </c>
    </row>
    <row r="29" spans="1:5" ht="50.1" customHeight="1" x14ac:dyDescent="0.25">
      <c r="A29" s="247"/>
      <c r="B29" s="243"/>
      <c r="C29" s="101">
        <v>2</v>
      </c>
      <c r="D29" s="100" t="s">
        <v>266</v>
      </c>
      <c r="E29" s="259"/>
    </row>
    <row r="30" spans="1:5" ht="15" customHeight="1" x14ac:dyDescent="0.25">
      <c r="A30" s="247"/>
      <c r="B30" s="243"/>
      <c r="C30" s="101">
        <v>3</v>
      </c>
      <c r="D30" s="100" t="s">
        <v>267</v>
      </c>
      <c r="E30" s="260"/>
    </row>
    <row r="31" spans="1:5" s="53" customFormat="1" ht="50.1" customHeight="1" x14ac:dyDescent="0.25">
      <c r="A31" s="247">
        <v>8</v>
      </c>
      <c r="B31" s="243" t="str">
        <f>'1. Identificación del riesgo'!C19</f>
        <v>Manipulación de resultados para beneficiar a las Entidades Administradoras de Planes de Beneficios (EAPB) en la gestión de procesos de auditorías, inspección, vigilancia, afiliaciones o atención de quejas en relación con la prestación de servicios de salud, favoreciéndolos, ocultando deficiencias o irregularidades detectadas, para obtener provecho propio o para un tercero.</v>
      </c>
      <c r="C31" s="101">
        <v>1</v>
      </c>
      <c r="D31" s="97" t="s">
        <v>291</v>
      </c>
      <c r="E31" s="258" t="s">
        <v>285</v>
      </c>
    </row>
    <row r="32" spans="1:5" s="53" customFormat="1" ht="50.1" customHeight="1" x14ac:dyDescent="0.25">
      <c r="A32" s="247"/>
      <c r="B32" s="243"/>
      <c r="C32" s="101">
        <v>2</v>
      </c>
      <c r="D32" s="97" t="s">
        <v>283</v>
      </c>
      <c r="E32" s="259"/>
    </row>
    <row r="33" spans="1:5" s="53" customFormat="1" ht="30" x14ac:dyDescent="0.25">
      <c r="A33" s="247"/>
      <c r="B33" s="243"/>
      <c r="C33" s="101">
        <v>3</v>
      </c>
      <c r="D33" s="97" t="s">
        <v>284</v>
      </c>
      <c r="E33" s="260"/>
    </row>
    <row r="34" spans="1:5" ht="57.75" customHeight="1" x14ac:dyDescent="0.25">
      <c r="A34" s="247">
        <v>9</v>
      </c>
      <c r="B34" s="243" t="str">
        <f>'1. Identificación del riesgo'!C20</f>
        <v>Favorecer con apoyos y auxilios a instituciones deportivas, instructores, deportistas, gestores culturales y artísticos que no cumplen los requisitos o están por debajo de otras que cuentan con mejores condiciones o perfiles, con el fin de generar un provecho a terceros</v>
      </c>
      <c r="C34" s="101">
        <v>1</v>
      </c>
      <c r="D34" s="97" t="s">
        <v>479</v>
      </c>
      <c r="E34" s="244" t="s">
        <v>454</v>
      </c>
    </row>
    <row r="35" spans="1:5" ht="15.75" x14ac:dyDescent="0.25">
      <c r="A35" s="247"/>
      <c r="B35" s="243"/>
      <c r="C35" s="101">
        <v>2</v>
      </c>
      <c r="D35" s="97"/>
      <c r="E35" s="245"/>
    </row>
    <row r="36" spans="1:5" ht="15.75" x14ac:dyDescent="0.25">
      <c r="A36" s="247"/>
      <c r="B36" s="243"/>
      <c r="C36" s="101">
        <v>3</v>
      </c>
      <c r="D36" s="97"/>
      <c r="E36" s="246"/>
    </row>
    <row r="37" spans="1:5" ht="68.25" customHeight="1" x14ac:dyDescent="0.25">
      <c r="A37" s="247">
        <v>10</v>
      </c>
      <c r="B37" s="243" t="str">
        <f>'1. Identificación del riesgo'!C21</f>
        <v>Supeditar el apoyo institucional a población vulnerable y grupos especiales en los programas sociales, a cambio de dádivas, respaldo popular o favores políticos.</v>
      </c>
      <c r="C37" s="101">
        <v>1</v>
      </c>
      <c r="D37" s="89" t="s">
        <v>480</v>
      </c>
      <c r="E37" s="244" t="s">
        <v>455</v>
      </c>
    </row>
    <row r="38" spans="1:5" ht="15.75" x14ac:dyDescent="0.25">
      <c r="A38" s="247"/>
      <c r="B38" s="243"/>
      <c r="C38" s="101">
        <v>2</v>
      </c>
      <c r="D38" s="89"/>
      <c r="E38" s="245"/>
    </row>
    <row r="39" spans="1:5" ht="15.75" x14ac:dyDescent="0.25">
      <c r="A39" s="247"/>
      <c r="B39" s="243"/>
      <c r="C39" s="101">
        <v>3</v>
      </c>
      <c r="D39" s="89"/>
      <c r="E39" s="246"/>
    </row>
    <row r="40" spans="1:5" ht="42" customHeight="1" x14ac:dyDescent="0.25">
      <c r="A40" s="247">
        <v>11</v>
      </c>
      <c r="B40" s="243" t="str">
        <f>'1. Identificación del riesgo'!C22</f>
        <v>Indebida selección de fundaciones o firmas que no cumplen los requisitos técnicos o financieros para la prestación de los servicios Planes de Alimentación Escolar PAE.</v>
      </c>
      <c r="C40" s="101">
        <v>1</v>
      </c>
      <c r="D40" s="89" t="s">
        <v>294</v>
      </c>
      <c r="E40" s="244" t="s">
        <v>296</v>
      </c>
    </row>
    <row r="41" spans="1:5" ht="45" customHeight="1" x14ac:dyDescent="0.25">
      <c r="A41" s="247"/>
      <c r="B41" s="243"/>
      <c r="C41" s="101">
        <v>2</v>
      </c>
      <c r="D41" s="89" t="s">
        <v>295</v>
      </c>
      <c r="E41" s="245"/>
    </row>
    <row r="42" spans="1:5" ht="15.75" x14ac:dyDescent="0.25">
      <c r="A42" s="247"/>
      <c r="B42" s="243"/>
      <c r="C42" s="101">
        <v>3</v>
      </c>
      <c r="D42" s="96" t="s">
        <v>267</v>
      </c>
      <c r="E42" s="246"/>
    </row>
    <row r="43" spans="1:5" s="53" customFormat="1" ht="50.1" customHeight="1" x14ac:dyDescent="0.25">
      <c r="A43" s="255">
        <v>12</v>
      </c>
      <c r="B43" s="243" t="str">
        <f>'1. Identificación del riesgo'!C23</f>
        <v>Omitir información sobre quejas, denuncias, inspección, vigilancia y control sobre estamentos educativos, en beneficio propio o sobre un tercero.</v>
      </c>
      <c r="C43" s="101">
        <v>1</v>
      </c>
      <c r="D43" s="97" t="s">
        <v>267</v>
      </c>
      <c r="E43" s="258" t="s">
        <v>301</v>
      </c>
    </row>
    <row r="44" spans="1:5" s="53" customFormat="1" ht="15.75" x14ac:dyDescent="0.25">
      <c r="A44" s="256"/>
      <c r="B44" s="243"/>
      <c r="C44" s="101">
        <v>2</v>
      </c>
      <c r="D44" s="97"/>
      <c r="E44" s="259"/>
    </row>
    <row r="45" spans="1:5" s="53" customFormat="1" ht="15.75" x14ac:dyDescent="0.25">
      <c r="A45" s="257"/>
      <c r="B45" s="243"/>
      <c r="C45" s="101">
        <v>3</v>
      </c>
      <c r="D45" s="97"/>
      <c r="E45" s="260"/>
    </row>
    <row r="46" spans="1:5" s="53" customFormat="1" ht="50.1" customHeight="1" x14ac:dyDescent="0.25">
      <c r="A46" s="255">
        <v>13</v>
      </c>
      <c r="B46" s="243" t="str">
        <f>'1. Identificación del riesgo'!C24</f>
        <v>Inadecuada supervisión del cumplimiento de las especificaciones técnicas de las obras contratadas con el fin de beneficiar a terceros</v>
      </c>
      <c r="C46" s="101">
        <v>1</v>
      </c>
      <c r="D46" s="96" t="s">
        <v>442</v>
      </c>
      <c r="E46" s="244" t="s">
        <v>439</v>
      </c>
    </row>
    <row r="47" spans="1:5" s="53" customFormat="1" ht="15.75" x14ac:dyDescent="0.25">
      <c r="A47" s="256"/>
      <c r="B47" s="243"/>
      <c r="C47" s="101">
        <v>2</v>
      </c>
      <c r="D47" s="96" t="s">
        <v>438</v>
      </c>
      <c r="E47" s="245"/>
    </row>
    <row r="48" spans="1:5" s="53" customFormat="1" ht="15.75" x14ac:dyDescent="0.25">
      <c r="A48" s="257"/>
      <c r="B48" s="243"/>
      <c r="C48" s="101">
        <v>3</v>
      </c>
      <c r="D48" s="96"/>
      <c r="E48" s="246"/>
    </row>
    <row r="49" spans="1:5" s="53" customFormat="1" ht="66" customHeight="1" x14ac:dyDescent="0.25">
      <c r="A49" s="255">
        <v>14</v>
      </c>
      <c r="B49" s="243" t="str">
        <f>'1. Identificación del riesgo'!C25</f>
        <v>Otorgar permisos para construcción, reforma, ampliación, remodelación y demolición de edificaciones, sin el cumplimiento de los requisitos legales, beneficiando a terceros con su expedición.</v>
      </c>
      <c r="C49" s="101">
        <v>1</v>
      </c>
      <c r="D49" s="96" t="s">
        <v>445</v>
      </c>
      <c r="E49" s="244" t="s">
        <v>444</v>
      </c>
    </row>
    <row r="50" spans="1:5" s="53" customFormat="1" ht="15.75" x14ac:dyDescent="0.25">
      <c r="A50" s="256"/>
      <c r="B50" s="243"/>
      <c r="C50" s="101">
        <v>2</v>
      </c>
      <c r="D50" s="96"/>
      <c r="E50" s="245"/>
    </row>
    <row r="51" spans="1:5" s="53" customFormat="1" ht="15.75" x14ac:dyDescent="0.25">
      <c r="A51" s="257"/>
      <c r="B51" s="243"/>
      <c r="C51" s="101">
        <v>3</v>
      </c>
      <c r="D51" s="96"/>
      <c r="E51" s="246"/>
    </row>
    <row r="52" spans="1:5" s="53" customFormat="1" ht="50.1" customHeight="1" x14ac:dyDescent="0.25">
      <c r="A52" s="255">
        <v>15</v>
      </c>
      <c r="B52" s="243" t="str">
        <f>'1. Identificación del riesgo'!C26</f>
        <v>Negarse a entregar información a las veedurías ciudadanas y grupos de interés que solicitan información a la entidad obstaculizando el control social y aumentando la probabilidad de ocurrencia de casos de corrupción.</v>
      </c>
      <c r="C52" s="101">
        <v>1</v>
      </c>
      <c r="D52" s="73" t="s">
        <v>326</v>
      </c>
      <c r="E52" s="258" t="s">
        <v>327</v>
      </c>
    </row>
    <row r="53" spans="1:5" s="53" customFormat="1" ht="15.75" x14ac:dyDescent="0.25">
      <c r="A53" s="256"/>
      <c r="B53" s="243"/>
      <c r="C53" s="101">
        <v>2</v>
      </c>
      <c r="D53" s="73"/>
      <c r="E53" s="259"/>
    </row>
    <row r="54" spans="1:5" s="53" customFormat="1" ht="15.75" x14ac:dyDescent="0.25">
      <c r="A54" s="257"/>
      <c r="B54" s="243"/>
      <c r="C54" s="101">
        <v>3</v>
      </c>
      <c r="D54" s="73"/>
      <c r="E54" s="260"/>
    </row>
    <row r="55" spans="1:5" ht="50.1" customHeight="1" x14ac:dyDescent="0.25">
      <c r="A55" s="247">
        <v>16</v>
      </c>
      <c r="B55" s="243" t="str">
        <f>'1. Identificación del riesgo'!C27</f>
        <v>Cobro indebido por gestionar y/o posibilitar trámites, servicios y/o procedimientos administrativos</v>
      </c>
      <c r="C55" s="101">
        <v>1</v>
      </c>
      <c r="D55" s="73" t="s">
        <v>333</v>
      </c>
      <c r="E55" s="258" t="s">
        <v>334</v>
      </c>
    </row>
    <row r="56" spans="1:5" ht="15.75" x14ac:dyDescent="0.25">
      <c r="A56" s="247"/>
      <c r="B56" s="243"/>
      <c r="C56" s="101">
        <v>2</v>
      </c>
      <c r="D56" s="73"/>
      <c r="E56" s="259"/>
    </row>
    <row r="57" spans="1:5" ht="15.75" x14ac:dyDescent="0.25">
      <c r="A57" s="247"/>
      <c r="B57" s="243"/>
      <c r="C57" s="101">
        <v>3</v>
      </c>
      <c r="D57" s="73"/>
      <c r="E57" s="260"/>
    </row>
    <row r="58" spans="1:5" ht="50.1" customHeight="1" x14ac:dyDescent="0.25">
      <c r="A58" s="247">
        <v>17</v>
      </c>
      <c r="B58" s="243" t="str">
        <f>'1. Identificación del riesgo'!C28</f>
        <v>Pagar cuentas que no reúnen los requisitos legales y los reglamentarios exigidos por la alcaldía, para sacar provecho propio o favorecer al acreedor</v>
      </c>
      <c r="C58" s="101">
        <v>1</v>
      </c>
      <c r="D58" s="73" t="s">
        <v>340</v>
      </c>
      <c r="E58" s="258" t="s">
        <v>343</v>
      </c>
    </row>
    <row r="59" spans="1:5" ht="21.75" customHeight="1" x14ac:dyDescent="0.25">
      <c r="A59" s="247"/>
      <c r="B59" s="243"/>
      <c r="C59" s="101">
        <v>2</v>
      </c>
      <c r="D59" s="73" t="s">
        <v>341</v>
      </c>
      <c r="E59" s="259"/>
    </row>
    <row r="60" spans="1:5" ht="15.75" x14ac:dyDescent="0.25">
      <c r="A60" s="247"/>
      <c r="B60" s="243"/>
      <c r="C60" s="101">
        <v>3</v>
      </c>
      <c r="D60" s="73"/>
      <c r="E60" s="260"/>
    </row>
    <row r="61" spans="1:5" ht="32.25" customHeight="1" x14ac:dyDescent="0.25">
      <c r="A61" s="247">
        <v>18</v>
      </c>
      <c r="B61" s="243" t="str">
        <f>'1. Identificación del riesgo'!C29</f>
        <v>Conceder prescripción o descuentos en impuestos a contribuyentes, sin el lleno de los requisitos legales, para obtener provecho o favorecer a terceros.</v>
      </c>
      <c r="C61" s="101">
        <v>1</v>
      </c>
      <c r="D61" s="73" t="s">
        <v>340</v>
      </c>
      <c r="E61" s="258" t="s">
        <v>344</v>
      </c>
    </row>
    <row r="62" spans="1:5" ht="26.25" customHeight="1" x14ac:dyDescent="0.25">
      <c r="A62" s="247"/>
      <c r="B62" s="243"/>
      <c r="C62" s="101">
        <v>2</v>
      </c>
      <c r="D62" s="73" t="s">
        <v>342</v>
      </c>
      <c r="E62" s="259"/>
    </row>
    <row r="63" spans="1:5" ht="15.75" x14ac:dyDescent="0.25">
      <c r="A63" s="247"/>
      <c r="B63" s="243"/>
      <c r="C63" s="101">
        <v>3</v>
      </c>
      <c r="D63" s="73"/>
      <c r="E63" s="260"/>
    </row>
    <row r="64" spans="1:5" ht="46.5" customHeight="1" x14ac:dyDescent="0.25">
      <c r="A64" s="247">
        <v>19</v>
      </c>
      <c r="B64" s="243" t="str">
        <f>'1. Identificación del riesgo'!C30</f>
        <v>Direccionar los procesos de selección contractual para favorecer a proponentes específicos, a cambio de un provecho o utilidad</v>
      </c>
      <c r="C64" s="101">
        <v>1</v>
      </c>
      <c r="D64" s="73" t="s">
        <v>358</v>
      </c>
      <c r="E64" s="258" t="s">
        <v>362</v>
      </c>
    </row>
    <row r="65" spans="1:5" ht="40.5" customHeight="1" x14ac:dyDescent="0.25">
      <c r="A65" s="247"/>
      <c r="B65" s="243"/>
      <c r="C65" s="101">
        <v>2</v>
      </c>
      <c r="D65" s="113" t="s">
        <v>359</v>
      </c>
      <c r="E65" s="259"/>
    </row>
    <row r="66" spans="1:5" ht="15.75" x14ac:dyDescent="0.25">
      <c r="A66" s="247"/>
      <c r="B66" s="243"/>
      <c r="C66" s="101">
        <v>3</v>
      </c>
      <c r="D66" s="73"/>
      <c r="E66" s="260"/>
    </row>
    <row r="67" spans="1:5" ht="36.75" customHeight="1" x14ac:dyDescent="0.25">
      <c r="A67" s="247">
        <v>20</v>
      </c>
      <c r="B67" s="243" t="str">
        <f>'1. Identificación del riesgo'!C31</f>
        <v>No reportar irregularidades técnicas en el cumplimiento de contratos, convenios y programas con el fin de beneficiar a los contratistas</v>
      </c>
      <c r="C67" s="101">
        <v>1</v>
      </c>
      <c r="D67" s="113" t="s">
        <v>360</v>
      </c>
      <c r="E67" s="244" t="s">
        <v>363</v>
      </c>
    </row>
    <row r="68" spans="1:5" ht="35.25" customHeight="1" x14ac:dyDescent="0.25">
      <c r="A68" s="247"/>
      <c r="B68" s="243"/>
      <c r="C68" s="101">
        <v>2</v>
      </c>
      <c r="D68" s="113" t="s">
        <v>361</v>
      </c>
      <c r="E68" s="245"/>
    </row>
    <row r="69" spans="1:5" ht="30" x14ac:dyDescent="0.25">
      <c r="A69" s="247"/>
      <c r="B69" s="243"/>
      <c r="C69" s="101">
        <v>3</v>
      </c>
      <c r="D69" s="113" t="s">
        <v>359</v>
      </c>
      <c r="E69" s="246"/>
    </row>
    <row r="70" spans="1:5" ht="37.5" customHeight="1" x14ac:dyDescent="0.25">
      <c r="A70" s="247">
        <v>21</v>
      </c>
      <c r="B70" s="243" t="str">
        <f>'1. Identificación del riesgo'!C32</f>
        <v>No reportar u omitir, el incumplimiento de actividades relacionadas con el mantenimiento preventivo o correctivo de los bienes de la alcaldía, con el fin de obtener beneficios particulares o favorecer al contratista</v>
      </c>
      <c r="C70" s="101">
        <v>1</v>
      </c>
      <c r="D70" s="96" t="s">
        <v>378</v>
      </c>
      <c r="E70" s="244" t="s">
        <v>380</v>
      </c>
    </row>
    <row r="71" spans="1:5" ht="30" customHeight="1" x14ac:dyDescent="0.25">
      <c r="A71" s="247"/>
      <c r="B71" s="243"/>
      <c r="C71" s="101">
        <v>2</v>
      </c>
      <c r="D71" s="96" t="s">
        <v>379</v>
      </c>
      <c r="E71" s="245"/>
    </row>
    <row r="72" spans="1:5" ht="15.75" x14ac:dyDescent="0.25">
      <c r="A72" s="247"/>
      <c r="B72" s="243"/>
      <c r="C72" s="101">
        <v>3</v>
      </c>
      <c r="D72" s="96"/>
      <c r="E72" s="246"/>
    </row>
    <row r="73" spans="1:5" s="53" customFormat="1" ht="39.75" customHeight="1" x14ac:dyDescent="0.25">
      <c r="A73" s="255">
        <v>22</v>
      </c>
      <c r="B73" s="243" t="str">
        <f>'1. Identificación del riesgo'!C33</f>
        <v>Aprovechamiento indebido de las bases de datos digitales de áreas financiera, de inventario, logística, humana, jurídica y de gestión, con el fin de extraer, alterar, modificar o suprimir datos en beneficio propio o de terceros.</v>
      </c>
      <c r="C73" s="101">
        <v>1</v>
      </c>
      <c r="D73" s="62" t="s">
        <v>381</v>
      </c>
      <c r="E73" s="258" t="s">
        <v>363</v>
      </c>
    </row>
    <row r="74" spans="1:5" s="53" customFormat="1" ht="29.25" customHeight="1" x14ac:dyDescent="0.25">
      <c r="A74" s="256"/>
      <c r="B74" s="243"/>
      <c r="C74" s="101">
        <v>2</v>
      </c>
      <c r="D74" s="113" t="s">
        <v>508</v>
      </c>
      <c r="E74" s="259"/>
    </row>
    <row r="75" spans="1:5" s="53" customFormat="1" ht="15.75" x14ac:dyDescent="0.25">
      <c r="A75" s="257"/>
      <c r="B75" s="243"/>
      <c r="C75" s="101">
        <v>3</v>
      </c>
      <c r="D75" s="97"/>
      <c r="E75" s="260"/>
    </row>
    <row r="76" spans="1:5" s="53" customFormat="1" ht="50.1" customHeight="1" x14ac:dyDescent="0.25">
      <c r="A76" s="255">
        <v>23</v>
      </c>
      <c r="B76" s="243" t="str">
        <f>'1. Identificación del riesgo'!C34</f>
        <v>No realizar la defensa jurídica de la alcaldía en las actuaciones judiciales, o hacerlo deficientemente a propósito, para favorecer a los demandantes, incurriendo con ello en dilaciones y demoras en el trámite o procedimiento de los procesos.</v>
      </c>
      <c r="C76" s="101">
        <v>1</v>
      </c>
      <c r="D76" s="62" t="s">
        <v>481</v>
      </c>
      <c r="E76" s="258" t="s">
        <v>482</v>
      </c>
    </row>
    <row r="77" spans="1:5" s="53" customFormat="1" ht="15.75" x14ac:dyDescent="0.25">
      <c r="A77" s="256"/>
      <c r="B77" s="243"/>
      <c r="C77" s="101">
        <v>2</v>
      </c>
      <c r="D77" s="113"/>
      <c r="E77" s="259"/>
    </row>
    <row r="78" spans="1:5" s="53" customFormat="1" ht="15.75" x14ac:dyDescent="0.25">
      <c r="A78" s="257"/>
      <c r="B78" s="243"/>
      <c r="C78" s="101">
        <v>3</v>
      </c>
      <c r="D78" s="97"/>
      <c r="E78" s="260"/>
    </row>
    <row r="79" spans="1:5" s="53" customFormat="1" ht="37.5" customHeight="1" x14ac:dyDescent="0.25">
      <c r="A79" s="255">
        <v>24</v>
      </c>
      <c r="B79" s="243" t="str">
        <f>'1. Identificación del riesgo'!C35</f>
        <v>Proferir respuestas  y/o conceptos jurídicos ajustados a intereses de particulares o terceros</v>
      </c>
      <c r="C79" s="101">
        <v>1</v>
      </c>
      <c r="D79" s="97" t="s">
        <v>467</v>
      </c>
      <c r="E79" s="258" t="s">
        <v>468</v>
      </c>
    </row>
    <row r="80" spans="1:5" s="53" customFormat="1" ht="15.75" x14ac:dyDescent="0.25">
      <c r="A80" s="256"/>
      <c r="B80" s="243"/>
      <c r="C80" s="101">
        <v>2</v>
      </c>
      <c r="D80" s="97"/>
      <c r="E80" s="259"/>
    </row>
    <row r="81" spans="1:5" s="53" customFormat="1" ht="15.75" x14ac:dyDescent="0.25">
      <c r="A81" s="257"/>
      <c r="B81" s="243"/>
      <c r="C81" s="101">
        <v>3</v>
      </c>
      <c r="D81" s="97"/>
      <c r="E81" s="260"/>
    </row>
    <row r="82" spans="1:5" s="53" customFormat="1" ht="32.25" customHeight="1" x14ac:dyDescent="0.25">
      <c r="A82" s="247">
        <v>25</v>
      </c>
      <c r="B82" s="243" t="str">
        <f>'1. Identificación del riesgo'!C36</f>
        <v>Expedir certificaciones laborales inconsistentes con la realidad para obtener provechos o favorecer a terceros</v>
      </c>
      <c r="C82" s="101">
        <v>1</v>
      </c>
      <c r="D82" s="73" t="s">
        <v>206</v>
      </c>
      <c r="E82" s="258" t="s">
        <v>395</v>
      </c>
    </row>
    <row r="83" spans="1:5" s="53" customFormat="1" ht="33" customHeight="1" x14ac:dyDescent="0.25">
      <c r="A83" s="247"/>
      <c r="B83" s="243"/>
      <c r="C83" s="101">
        <v>2</v>
      </c>
      <c r="D83" s="73" t="s">
        <v>391</v>
      </c>
      <c r="E83" s="259"/>
    </row>
    <row r="84" spans="1:5" s="53" customFormat="1" ht="15.75" x14ac:dyDescent="0.25">
      <c r="A84" s="247"/>
      <c r="B84" s="243"/>
      <c r="C84" s="101">
        <v>3</v>
      </c>
      <c r="E84" s="260"/>
    </row>
    <row r="85" spans="1:5" s="53" customFormat="1" ht="50.1" customHeight="1" x14ac:dyDescent="0.25">
      <c r="A85" s="247">
        <v>26</v>
      </c>
      <c r="B85" s="243" t="str">
        <f>'1. Identificación del riesgo'!C37</f>
        <v>Posesión de funcionarios que no cumplen requisitos legales, para favorecerlos u obtener provecho</v>
      </c>
      <c r="C85" s="101">
        <v>1</v>
      </c>
      <c r="D85" s="62" t="s">
        <v>392</v>
      </c>
      <c r="E85" s="244" t="s">
        <v>396</v>
      </c>
    </row>
    <row r="86" spans="1:5" s="53" customFormat="1" ht="35.25" customHeight="1" x14ac:dyDescent="0.25">
      <c r="A86" s="247"/>
      <c r="B86" s="243"/>
      <c r="C86" s="101">
        <v>2</v>
      </c>
      <c r="D86" s="62" t="s">
        <v>393</v>
      </c>
      <c r="E86" s="245"/>
    </row>
    <row r="87" spans="1:5" s="53" customFormat="1" ht="32.25" customHeight="1" x14ac:dyDescent="0.25">
      <c r="A87" s="247"/>
      <c r="B87" s="243"/>
      <c r="C87" s="101">
        <v>3</v>
      </c>
      <c r="D87" s="62" t="s">
        <v>394</v>
      </c>
      <c r="E87" s="246"/>
    </row>
    <row r="88" spans="1:5" ht="50.1" customHeight="1" x14ac:dyDescent="0.25">
      <c r="A88" s="247">
        <v>27</v>
      </c>
      <c r="B88" s="243" t="str">
        <f>'1. Identificación del riesgo'!C38</f>
        <v>Ocultar en los informes de control interno irregularidades o deficiencias y/o conceptuar favorablemente,  contrario a las evidencias,  con el fin de conseguir algún beneficio particular para sí o para tercera persona.</v>
      </c>
      <c r="C88" s="101">
        <v>1</v>
      </c>
      <c r="D88" s="83" t="s">
        <v>471</v>
      </c>
      <c r="E88" s="258" t="s">
        <v>503</v>
      </c>
    </row>
    <row r="89" spans="1:5" ht="15.75" x14ac:dyDescent="0.25">
      <c r="A89" s="247"/>
      <c r="B89" s="243"/>
      <c r="C89" s="101">
        <v>2</v>
      </c>
      <c r="D89" s="83"/>
      <c r="E89" s="259"/>
    </row>
    <row r="90" spans="1:5" ht="15.75" x14ac:dyDescent="0.25">
      <c r="A90" s="247"/>
      <c r="B90" s="243"/>
      <c r="C90" s="101">
        <v>3</v>
      </c>
      <c r="D90" s="97"/>
      <c r="E90" s="260"/>
    </row>
    <row r="91" spans="1:5" ht="42.75" customHeight="1" x14ac:dyDescent="0.25">
      <c r="A91" s="247">
        <v>28</v>
      </c>
      <c r="B91" s="243" t="str">
        <f>'1. Identificación del riesgo'!C39</f>
        <v>Omisión o alteración de las etapas del debido proceso para favorecer o perjudicar al investigado</v>
      </c>
      <c r="C91" s="101">
        <v>1</v>
      </c>
      <c r="D91" s="73" t="s">
        <v>405</v>
      </c>
      <c r="E91" s="258" t="s">
        <v>406</v>
      </c>
    </row>
    <row r="92" spans="1:5" ht="15.75" x14ac:dyDescent="0.25">
      <c r="A92" s="247"/>
      <c r="B92" s="243"/>
      <c r="C92" s="101">
        <v>2</v>
      </c>
      <c r="D92" s="73"/>
      <c r="E92" s="259"/>
    </row>
    <row r="93" spans="1:5" ht="15.75" x14ac:dyDescent="0.25">
      <c r="A93" s="247"/>
      <c r="B93" s="243"/>
      <c r="C93" s="101">
        <v>3</v>
      </c>
      <c r="D93" s="73"/>
      <c r="E93" s="260"/>
    </row>
  </sheetData>
  <sheetProtection algorithmName="SHA-512" hashValue="q3UUyfnvGfpfR4FASQR/RmQ3MhFQrGfz0WEDThVqPKV9oquhA21x3W5AZcy7kHChb5ovsVKgu98cXjbDgGpcYQ==" saltValue="21x08G9jxMdxSwC3weqJbw==" spinCount="100000" sheet="1" objects="1" scenarios="1"/>
  <mergeCells count="86">
    <mergeCell ref="B73:B75"/>
    <mergeCell ref="B76:B78"/>
    <mergeCell ref="A82:A84"/>
    <mergeCell ref="A85:A87"/>
    <mergeCell ref="A88:A90"/>
    <mergeCell ref="E85:E87"/>
    <mergeCell ref="E82:E84"/>
    <mergeCell ref="B88:B90"/>
    <mergeCell ref="E88:E90"/>
    <mergeCell ref="B82:B84"/>
    <mergeCell ref="B85:B87"/>
    <mergeCell ref="E79:E81"/>
    <mergeCell ref="A67:A69"/>
    <mergeCell ref="A70:A72"/>
    <mergeCell ref="E40:E42"/>
    <mergeCell ref="B64:B66"/>
    <mergeCell ref="E64:E66"/>
    <mergeCell ref="B67:B69"/>
    <mergeCell ref="E67:E69"/>
    <mergeCell ref="B70:B72"/>
    <mergeCell ref="E70:E72"/>
    <mergeCell ref="E73:E75"/>
    <mergeCell ref="E76:E78"/>
    <mergeCell ref="A55:A57"/>
    <mergeCell ref="A58:A60"/>
    <mergeCell ref="A73:A75"/>
    <mergeCell ref="A76:A78"/>
    <mergeCell ref="B79:B81"/>
    <mergeCell ref="E52:E54"/>
    <mergeCell ref="B61:B63"/>
    <mergeCell ref="B31:B33"/>
    <mergeCell ref="A25:A27"/>
    <mergeCell ref="E43:E45"/>
    <mergeCell ref="E46:E48"/>
    <mergeCell ref="E49:E51"/>
    <mergeCell ref="E28:E30"/>
    <mergeCell ref="E55:E57"/>
    <mergeCell ref="E58:E60"/>
    <mergeCell ref="B55:B57"/>
    <mergeCell ref="B58:B60"/>
    <mergeCell ref="E61:E63"/>
    <mergeCell ref="A40:A42"/>
    <mergeCell ref="A34:A36"/>
    <mergeCell ref="E31:E33"/>
    <mergeCell ref="E34:E36"/>
    <mergeCell ref="E37:E39"/>
    <mergeCell ref="A91:A93"/>
    <mergeCell ref="A79:A81"/>
    <mergeCell ref="A43:A45"/>
    <mergeCell ref="A46:A48"/>
    <mergeCell ref="A49:A51"/>
    <mergeCell ref="A52:A54"/>
    <mergeCell ref="A61:A63"/>
    <mergeCell ref="A64:A66"/>
    <mergeCell ref="B91:B93"/>
    <mergeCell ref="E91:E93"/>
    <mergeCell ref="B52:B54"/>
    <mergeCell ref="B40:B42"/>
    <mergeCell ref="B34:B36"/>
    <mergeCell ref="B43:B45"/>
    <mergeCell ref="B46:B48"/>
    <mergeCell ref="B49:B51"/>
    <mergeCell ref="A16:A18"/>
    <mergeCell ref="A19:A21"/>
    <mergeCell ref="A31:A33"/>
    <mergeCell ref="B22:B24"/>
    <mergeCell ref="B16:B18"/>
    <mergeCell ref="B19:B21"/>
    <mergeCell ref="B37:B39"/>
    <mergeCell ref="A37:A39"/>
    <mergeCell ref="A1:E6"/>
    <mergeCell ref="B10:B12"/>
    <mergeCell ref="E10:E12"/>
    <mergeCell ref="B28:B30"/>
    <mergeCell ref="E22:E24"/>
    <mergeCell ref="E25:E27"/>
    <mergeCell ref="A10:A12"/>
    <mergeCell ref="A13:A15"/>
    <mergeCell ref="A22:A24"/>
    <mergeCell ref="A28:A30"/>
    <mergeCell ref="E16:E18"/>
    <mergeCell ref="E19:E21"/>
    <mergeCell ref="A7:E7"/>
    <mergeCell ref="B25:B27"/>
    <mergeCell ref="E13:E15"/>
    <mergeCell ref="B13:B15"/>
  </mergeCells>
  <pageMargins left="1.4960629921259843" right="0.31496062992125984" top="0.55118110236220474" bottom="0.55118110236220474" header="0.31496062992125984" footer="0.31496062992125984"/>
  <pageSetup paperSize="5" scale="65" orientation="landscape" horizontalDpi="4294967293" verticalDpi="360"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rgb="FF99CC00"/>
  </sheetPr>
  <dimension ref="A1:I38"/>
  <sheetViews>
    <sheetView view="pageBreakPreview" zoomScale="60" zoomScaleNormal="80" workbookViewId="0">
      <selection activeCell="C14" sqref="C14"/>
    </sheetView>
  </sheetViews>
  <sheetFormatPr baseColWidth="10" defaultRowHeight="15" x14ac:dyDescent="0.2"/>
  <cols>
    <col min="1" max="1" width="7.5703125" style="1" customWidth="1"/>
    <col min="2" max="2" width="62.28515625" style="1" customWidth="1"/>
    <col min="3" max="3" width="22.85546875" style="1" customWidth="1"/>
    <col min="4" max="4" width="14.5703125" style="32" customWidth="1"/>
    <col min="5" max="5" width="18.85546875" style="1" customWidth="1"/>
    <col min="6" max="6" width="37.42578125" style="1" customWidth="1"/>
    <col min="7" max="7" width="29" style="1" customWidth="1"/>
    <col min="8" max="8" width="11.42578125" style="1"/>
    <col min="9" max="9" width="11.42578125" style="263"/>
    <col min="10" max="16384" width="11.42578125" style="1"/>
  </cols>
  <sheetData>
    <row r="1" spans="1:8" x14ac:dyDescent="0.2">
      <c r="A1" s="270" t="s">
        <v>502</v>
      </c>
      <c r="B1" s="271"/>
      <c r="C1" s="271"/>
      <c r="D1" s="271"/>
      <c r="E1" s="271"/>
      <c r="F1" s="271"/>
      <c r="G1" s="271"/>
      <c r="H1" s="272"/>
    </row>
    <row r="2" spans="1:8" x14ac:dyDescent="0.2">
      <c r="A2" s="273"/>
      <c r="B2" s="274"/>
      <c r="C2" s="274"/>
      <c r="D2" s="274"/>
      <c r="E2" s="274"/>
      <c r="F2" s="274"/>
      <c r="G2" s="274"/>
      <c r="H2" s="275"/>
    </row>
    <row r="3" spans="1:8" x14ac:dyDescent="0.2">
      <c r="A3" s="273"/>
      <c r="B3" s="274"/>
      <c r="C3" s="274"/>
      <c r="D3" s="274"/>
      <c r="E3" s="274"/>
      <c r="F3" s="274"/>
      <c r="G3" s="274"/>
      <c r="H3" s="275"/>
    </row>
    <row r="4" spans="1:8" x14ac:dyDescent="0.2">
      <c r="A4" s="273"/>
      <c r="B4" s="274"/>
      <c r="C4" s="274"/>
      <c r="D4" s="274"/>
      <c r="E4" s="274"/>
      <c r="F4" s="274"/>
      <c r="G4" s="274"/>
      <c r="H4" s="275"/>
    </row>
    <row r="5" spans="1:8" x14ac:dyDescent="0.2">
      <c r="A5" s="273"/>
      <c r="B5" s="274"/>
      <c r="C5" s="274"/>
      <c r="D5" s="274"/>
      <c r="E5" s="274"/>
      <c r="F5" s="274"/>
      <c r="G5" s="274"/>
      <c r="H5" s="275"/>
    </row>
    <row r="6" spans="1:8" ht="34.5" customHeight="1" x14ac:dyDescent="0.2">
      <c r="A6" s="265" t="s">
        <v>527</v>
      </c>
      <c r="B6" s="266"/>
      <c r="C6" s="266"/>
      <c r="D6" s="266"/>
      <c r="E6" s="266"/>
      <c r="F6" s="266"/>
      <c r="G6" s="266"/>
      <c r="H6" s="267"/>
    </row>
    <row r="7" spans="1:8" x14ac:dyDescent="0.2">
      <c r="A7" s="29"/>
      <c r="B7" s="29"/>
      <c r="C7" s="29"/>
      <c r="D7" s="268"/>
      <c r="E7" s="29"/>
      <c r="F7" s="29"/>
      <c r="G7" s="29"/>
      <c r="H7" s="29"/>
    </row>
    <row r="8" spans="1:8" x14ac:dyDescent="0.2">
      <c r="A8" s="29"/>
      <c r="B8" s="29"/>
      <c r="C8" s="29"/>
      <c r="D8" s="268"/>
      <c r="E8" s="29"/>
      <c r="F8" s="29"/>
      <c r="G8" s="29"/>
      <c r="H8" s="29"/>
    </row>
    <row r="9" spans="1:8" ht="20.25" x14ac:dyDescent="0.25">
      <c r="A9" s="262" t="s">
        <v>492</v>
      </c>
      <c r="B9" s="262"/>
      <c r="C9" s="262"/>
      <c r="D9" s="268"/>
      <c r="E9" s="261" t="s">
        <v>113</v>
      </c>
      <c r="F9" s="261"/>
      <c r="G9" s="261"/>
      <c r="H9" s="261"/>
    </row>
    <row r="10" spans="1:8" ht="20.25" x14ac:dyDescent="0.3">
      <c r="A10" s="156" t="s">
        <v>1</v>
      </c>
      <c r="B10" s="156" t="s">
        <v>199</v>
      </c>
      <c r="C10" s="156" t="s">
        <v>30</v>
      </c>
      <c r="D10" s="268"/>
      <c r="E10" s="69" t="s">
        <v>35</v>
      </c>
      <c r="F10" s="30" t="s">
        <v>2</v>
      </c>
      <c r="G10" s="30" t="s">
        <v>36</v>
      </c>
      <c r="H10" s="84" t="s">
        <v>37</v>
      </c>
    </row>
    <row r="11" spans="1:8" ht="75" customHeight="1" x14ac:dyDescent="0.2">
      <c r="A11" s="155">
        <v>1</v>
      </c>
      <c r="B11" s="52" t="str">
        <f>'1. Identificación del riesgo'!C12</f>
        <v>Indebido direccionamiento desde la alta dirección y/o niveles de decisión, en vinculación de personal, trámites administrativos, celebración de contratos o tomas de decisiones en general, en beneficio propio o de un tercero.</v>
      </c>
      <c r="C11" s="76" t="s">
        <v>184</v>
      </c>
      <c r="D11" s="268"/>
      <c r="E11" s="157" t="s">
        <v>183</v>
      </c>
      <c r="F11" s="31" t="s">
        <v>43</v>
      </c>
      <c r="G11" s="9" t="s">
        <v>39</v>
      </c>
      <c r="H11" s="85">
        <v>1</v>
      </c>
    </row>
    <row r="12" spans="1:8" ht="60" x14ac:dyDescent="0.2">
      <c r="A12" s="155">
        <v>2</v>
      </c>
      <c r="B12" s="80" t="str">
        <f>'1. Identificación del riesgo'!C13</f>
        <v>Alteración de resultados en el cumplimiento de metas, objetivos, tareas e indicadores con el propósito de exhibir avances que no corresponden a la realidad, mejorando la imagen institucional.</v>
      </c>
      <c r="C12" s="76" t="s">
        <v>184</v>
      </c>
      <c r="D12" s="268"/>
      <c r="E12" s="157" t="s">
        <v>184</v>
      </c>
      <c r="F12" s="31" t="s">
        <v>44</v>
      </c>
      <c r="G12" s="9" t="s">
        <v>48</v>
      </c>
      <c r="H12" s="85">
        <v>2</v>
      </c>
    </row>
    <row r="13" spans="1:8" ht="60" x14ac:dyDescent="0.2">
      <c r="A13" s="155">
        <v>3</v>
      </c>
      <c r="B13" s="80" t="str">
        <f>'1. Identificación del riesgo'!C14</f>
        <v>Ocultar o limitar el acceso público a la información institucional (contractual, presupuestal o de otro tipo) y de los avances de la gestión con el propósito de impedir el escrutinio público a la gestión de la Alcaldía.</v>
      </c>
      <c r="C13" s="76" t="s">
        <v>185</v>
      </c>
      <c r="D13" s="268"/>
      <c r="E13" s="157" t="s">
        <v>185</v>
      </c>
      <c r="F13" s="31" t="s">
        <v>45</v>
      </c>
      <c r="G13" s="9" t="s">
        <v>218</v>
      </c>
      <c r="H13" s="85">
        <v>3</v>
      </c>
    </row>
    <row r="14" spans="1:8" ht="57.75" customHeight="1" x14ac:dyDescent="0.2">
      <c r="A14" s="155">
        <v>4</v>
      </c>
      <c r="B14" s="80" t="str">
        <f>'1. Identificación del riesgo'!C15</f>
        <v>Desvío de las ayudas o recursos para las víctimas de desastres y del conflicto armado</v>
      </c>
      <c r="C14" s="76" t="s">
        <v>185</v>
      </c>
      <c r="D14" s="268"/>
      <c r="E14" s="157" t="s">
        <v>186</v>
      </c>
      <c r="F14" s="31" t="s">
        <v>46</v>
      </c>
      <c r="G14" s="9" t="s">
        <v>118</v>
      </c>
      <c r="H14" s="85">
        <v>4</v>
      </c>
    </row>
    <row r="15" spans="1:8" ht="75" x14ac:dyDescent="0.2">
      <c r="A15" s="155">
        <v>5</v>
      </c>
      <c r="B15" s="80" t="str">
        <f>'1. Identificación del riesgo'!C16</f>
        <v>Favorecer a presuntos infractores en los operativos o procedimientos de control a establecimientos comerciales, propiedad horizontal o particulares que ocupan el espacio público, absteniéndose de sancionarlos, intervenirlos o  decomisar bienes o removerlos del espacio público.</v>
      </c>
      <c r="C15" s="76" t="s">
        <v>185</v>
      </c>
      <c r="D15" s="268"/>
      <c r="E15" s="157" t="s">
        <v>187</v>
      </c>
      <c r="F15" s="31" t="s">
        <v>47</v>
      </c>
      <c r="G15" s="9" t="s">
        <v>38</v>
      </c>
      <c r="H15" s="85">
        <v>5</v>
      </c>
    </row>
    <row r="16" spans="1:8" ht="99.75" customHeight="1" x14ac:dyDescent="0.2">
      <c r="A16" s="155">
        <v>6</v>
      </c>
      <c r="B16" s="80" t="str">
        <f>'1. Identificación del riesgo'!C17</f>
        <v>Utilizar información por parte de servidores públicos y contratistas de la alcaldía, relacionada con auxilios y ayudas, apoyo a población desplazada, vulnerable, mujeres cabeza de familia, adulto mayor o de juventudes, para favorecer indebidamente a personas en particular o para obtener provecho particular o para un tercero</v>
      </c>
      <c r="C16" s="76" t="s">
        <v>186</v>
      </c>
      <c r="D16" s="268"/>
      <c r="E16" s="264"/>
      <c r="F16" s="264"/>
      <c r="G16" s="264"/>
      <c r="H16" s="264"/>
    </row>
    <row r="17" spans="1:8" ht="72.75" customHeight="1" x14ac:dyDescent="0.2">
      <c r="A17" s="155">
        <v>7</v>
      </c>
      <c r="B17" s="80" t="str">
        <f>'1. Identificación del riesgo'!C18</f>
        <v>Contratar con fundaciones o contratistas no idóneos o que no cumplen los perfiles para la prestación de servicios de salud, para sacer provecho para sí o para terceros.</v>
      </c>
      <c r="C17" s="76" t="s">
        <v>185</v>
      </c>
      <c r="D17" s="268"/>
      <c r="E17" s="263"/>
      <c r="F17" s="263"/>
      <c r="G17" s="263"/>
      <c r="H17" s="263"/>
    </row>
    <row r="18" spans="1:8" ht="105" x14ac:dyDescent="0.2">
      <c r="A18" s="155">
        <v>8</v>
      </c>
      <c r="B18" s="80" t="str">
        <f>'1. Identificación del riesgo'!C19</f>
        <v>Manipulación de resultados para beneficiar a las Entidades Administradoras de Planes de Beneficios (EAPB) en la gestión de procesos de auditorías, inspección, vigilancia, afiliaciones o atención de quejas en relación con la prestación de servicios de salud, favoreciéndolos, ocultando deficiencias o irregularidades detectadas, para obtener provecho propio o para un tercero.</v>
      </c>
      <c r="C18" s="76" t="s">
        <v>185</v>
      </c>
      <c r="D18" s="268"/>
      <c r="E18" s="263"/>
      <c r="F18" s="263"/>
      <c r="G18" s="263"/>
      <c r="H18" s="263"/>
    </row>
    <row r="19" spans="1:8" ht="75" x14ac:dyDescent="0.2">
      <c r="A19" s="155">
        <v>9</v>
      </c>
      <c r="B19" s="80" t="str">
        <f>'1. Identificación del riesgo'!C20</f>
        <v>Favorecer con apoyos y auxilios a instituciones deportivas, instructores, deportistas, gestores culturales y artísticos que no cumplen los requisitos o están por debajo de otras que cuentan con mejores condiciones o perfiles, con el fin de generar un provecho a terceros</v>
      </c>
      <c r="C19" s="76" t="s">
        <v>185</v>
      </c>
      <c r="D19" s="268"/>
      <c r="E19" s="263"/>
      <c r="F19" s="263"/>
      <c r="G19" s="263"/>
      <c r="H19" s="263"/>
    </row>
    <row r="20" spans="1:8" ht="50.1" customHeight="1" x14ac:dyDescent="0.2">
      <c r="A20" s="155">
        <v>10</v>
      </c>
      <c r="B20" s="80" t="str">
        <f>'1. Identificación del riesgo'!C21</f>
        <v>Supeditar el apoyo institucional a población vulnerable y grupos especiales en los programas sociales, a cambio de dádivas, respaldo popular o favores políticos.</v>
      </c>
      <c r="C20" s="76" t="s">
        <v>185</v>
      </c>
      <c r="D20" s="268"/>
      <c r="E20" s="263"/>
      <c r="F20" s="263"/>
      <c r="G20" s="263"/>
      <c r="H20" s="263"/>
    </row>
    <row r="21" spans="1:8" ht="50.1" customHeight="1" x14ac:dyDescent="0.2">
      <c r="A21" s="155">
        <v>11</v>
      </c>
      <c r="B21" s="80" t="str">
        <f>'1. Identificación del riesgo'!C22</f>
        <v>Indebida selección de fundaciones o firmas que no cumplen los requisitos técnicos o financieros para la prestación de los servicios Planes de Alimentación Escolar PAE.</v>
      </c>
      <c r="C21" s="76" t="s">
        <v>184</v>
      </c>
      <c r="D21" s="268"/>
      <c r="E21" s="263"/>
      <c r="F21" s="263"/>
      <c r="G21" s="263"/>
      <c r="H21" s="263"/>
    </row>
    <row r="22" spans="1:8" ht="45" x14ac:dyDescent="0.2">
      <c r="A22" s="155">
        <v>12</v>
      </c>
      <c r="B22" s="80" t="str">
        <f>'1. Identificación del riesgo'!C23</f>
        <v>Omitir información sobre quejas, denuncias, inspección, vigilancia y control sobre estamentos educativos, en beneficio propio o sobre un tercero.</v>
      </c>
      <c r="C22" s="76" t="s">
        <v>185</v>
      </c>
      <c r="D22" s="268"/>
      <c r="E22" s="263"/>
      <c r="F22" s="263"/>
      <c r="G22" s="263"/>
      <c r="H22" s="263"/>
    </row>
    <row r="23" spans="1:8" ht="50.1" customHeight="1" x14ac:dyDescent="0.2">
      <c r="A23" s="155">
        <v>13</v>
      </c>
      <c r="B23" s="80" t="str">
        <f>'1. Identificación del riesgo'!C24</f>
        <v>Inadecuada supervisión del cumplimiento de las especificaciones técnicas de las obras contratadas con el fin de beneficiar a terceros</v>
      </c>
      <c r="C23" s="76" t="s">
        <v>185</v>
      </c>
      <c r="D23" s="268"/>
      <c r="E23" s="263"/>
      <c r="F23" s="263"/>
      <c r="G23" s="263"/>
      <c r="H23" s="263"/>
    </row>
    <row r="24" spans="1:8" ht="75" customHeight="1" x14ac:dyDescent="0.2">
      <c r="A24" s="155">
        <v>14</v>
      </c>
      <c r="B24" s="80" t="str">
        <f>'1. Identificación del riesgo'!C25</f>
        <v>Otorgar permisos para construcción, reforma, ampliación, remodelación y demolición de edificaciones, sin el cumplimiento de los requisitos legales, beneficiando a terceros con su expedición.</v>
      </c>
      <c r="C24" s="76" t="s">
        <v>185</v>
      </c>
      <c r="D24" s="268"/>
      <c r="E24" s="263"/>
      <c r="F24" s="263"/>
      <c r="G24" s="263"/>
      <c r="H24" s="263"/>
    </row>
    <row r="25" spans="1:8" ht="84" customHeight="1" x14ac:dyDescent="0.2">
      <c r="A25" s="155">
        <v>15</v>
      </c>
      <c r="B25" s="80" t="str">
        <f>'1. Identificación del riesgo'!C26</f>
        <v>Negarse a entregar información a las veedurías ciudadanas y grupos de interés que solicitan información a la entidad obstaculizando el control social y aumentando la probabilidad de ocurrencia de casos de corrupción.</v>
      </c>
      <c r="C25" s="76" t="s">
        <v>186</v>
      </c>
      <c r="D25" s="268"/>
      <c r="E25" s="263"/>
      <c r="F25" s="263"/>
      <c r="G25" s="263"/>
      <c r="H25" s="263"/>
    </row>
    <row r="26" spans="1:8" ht="42" customHeight="1" x14ac:dyDescent="0.2">
      <c r="A26" s="155">
        <v>16</v>
      </c>
      <c r="B26" s="80" t="str">
        <f>'1. Identificación del riesgo'!C27</f>
        <v>Cobro indebido por gestionar y/o posibilitar trámites, servicios y/o procedimientos administrativos</v>
      </c>
      <c r="C26" s="76" t="s">
        <v>184</v>
      </c>
      <c r="D26" s="268"/>
      <c r="E26" s="263"/>
      <c r="F26" s="263"/>
      <c r="G26" s="263"/>
      <c r="H26" s="263"/>
    </row>
    <row r="27" spans="1:8" ht="45" x14ac:dyDescent="0.2">
      <c r="A27" s="155">
        <v>17</v>
      </c>
      <c r="B27" s="80" t="str">
        <f>'1. Identificación del riesgo'!C28</f>
        <v>Pagar cuentas que no reúnen los requisitos legales y los reglamentarios exigidos por la alcaldía, para sacar provecho propio o favorecer al acreedor</v>
      </c>
      <c r="C27" s="76" t="s">
        <v>186</v>
      </c>
      <c r="D27" s="268"/>
      <c r="E27" s="263"/>
      <c r="F27" s="263"/>
      <c r="G27" s="263"/>
      <c r="H27" s="263"/>
    </row>
    <row r="28" spans="1:8" ht="50.1" customHeight="1" x14ac:dyDescent="0.2">
      <c r="A28" s="155">
        <v>18</v>
      </c>
      <c r="B28" s="80" t="str">
        <f>'1. Identificación del riesgo'!C29</f>
        <v>Conceder prescripción o descuentos en impuestos a contribuyentes, sin el lleno de los requisitos legales, para obtener provecho o favorecer a terceros.</v>
      </c>
      <c r="C28" s="76" t="s">
        <v>184</v>
      </c>
      <c r="D28" s="268"/>
      <c r="E28" s="263"/>
      <c r="F28" s="263"/>
      <c r="G28" s="263"/>
      <c r="H28" s="263"/>
    </row>
    <row r="29" spans="1:8" ht="57" customHeight="1" x14ac:dyDescent="0.2">
      <c r="A29" s="155">
        <v>19</v>
      </c>
      <c r="B29" s="80" t="str">
        <f>'1. Identificación del riesgo'!C30</f>
        <v>Direccionar los procesos de selección contractual para favorecer a proponentes específicos, a cambio de un provecho o utilidad</v>
      </c>
      <c r="C29" s="76" t="s">
        <v>186</v>
      </c>
      <c r="D29" s="268"/>
      <c r="E29" s="263"/>
      <c r="F29" s="263"/>
      <c r="G29" s="263"/>
      <c r="H29" s="263"/>
    </row>
    <row r="30" spans="1:8" ht="50.1" customHeight="1" x14ac:dyDescent="0.2">
      <c r="A30" s="155">
        <v>20</v>
      </c>
      <c r="B30" s="80" t="str">
        <f>'1. Identificación del riesgo'!C31</f>
        <v>No reportar irregularidades técnicas en el cumplimiento de contratos, convenios y programas con el fin de beneficiar a los contratistas</v>
      </c>
      <c r="C30" s="76" t="s">
        <v>186</v>
      </c>
      <c r="D30" s="269"/>
      <c r="E30" s="263"/>
      <c r="F30" s="263"/>
      <c r="G30" s="263"/>
      <c r="H30" s="263"/>
    </row>
    <row r="31" spans="1:8" ht="60" x14ac:dyDescent="0.2">
      <c r="A31" s="155">
        <v>21</v>
      </c>
      <c r="B31" s="80" t="str">
        <f>'1. Identificación del riesgo'!C32</f>
        <v>No reportar u omitir, el incumplimiento de actividades relacionadas con el mantenimiento preventivo o correctivo de los bienes de la alcaldía, con el fin de obtener beneficios particulares o favorecer al contratista</v>
      </c>
      <c r="C31" s="76" t="s">
        <v>186</v>
      </c>
    </row>
    <row r="32" spans="1:8" ht="76.5" customHeight="1" x14ac:dyDescent="0.2">
      <c r="A32" s="155">
        <v>22</v>
      </c>
      <c r="B32" s="80" t="str">
        <f>'1. Identificación del riesgo'!C33</f>
        <v>Aprovechamiento indebido de las bases de datos digitales de áreas financiera, de inventario, logística, humana, jurídica y de gestión, con el fin de extraer, alterar, modificar o suprimir datos en beneficio propio o de terceros.</v>
      </c>
      <c r="C32" s="76" t="s">
        <v>185</v>
      </c>
    </row>
    <row r="33" spans="1:3" ht="75" x14ac:dyDescent="0.2">
      <c r="A33" s="155">
        <v>23</v>
      </c>
      <c r="B33" s="80" t="str">
        <f>'1. Identificación del riesgo'!C34</f>
        <v>No realizar la defensa jurídica de la alcaldía en las actuaciones judiciales, o hacerlo deficientemente a propósito, para favorecer a los demandantes, incurriendo con ello en dilaciones y demoras en el trámite o procedimiento de los procesos.</v>
      </c>
      <c r="C33" s="76" t="s">
        <v>185</v>
      </c>
    </row>
    <row r="34" spans="1:3" ht="30" x14ac:dyDescent="0.2">
      <c r="A34" s="155">
        <v>24</v>
      </c>
      <c r="B34" s="80" t="str">
        <f>'1. Identificación del riesgo'!C35</f>
        <v>Proferir respuestas  y/o conceptos jurídicos ajustados a intereses de particulares o terceros</v>
      </c>
      <c r="C34" s="76" t="s">
        <v>186</v>
      </c>
    </row>
    <row r="35" spans="1:3" ht="45" customHeight="1" x14ac:dyDescent="0.2">
      <c r="A35" s="155">
        <v>25</v>
      </c>
      <c r="B35" s="80" t="str">
        <f>'1. Identificación del riesgo'!C36</f>
        <v>Expedir certificaciones laborales inconsistentes con la realidad para obtener provechos o favorecer a terceros</v>
      </c>
      <c r="C35" s="76" t="s">
        <v>184</v>
      </c>
    </row>
    <row r="36" spans="1:3" ht="40.5" customHeight="1" x14ac:dyDescent="0.2">
      <c r="A36" s="155">
        <v>26</v>
      </c>
      <c r="B36" s="80" t="str">
        <f>'1. Identificación del riesgo'!C37</f>
        <v>Posesión de funcionarios que no cumplen requisitos legales, para favorecerlos u obtener provecho</v>
      </c>
      <c r="C36" s="76" t="s">
        <v>186</v>
      </c>
    </row>
    <row r="37" spans="1:3" ht="78.75" customHeight="1" x14ac:dyDescent="0.2">
      <c r="A37" s="155">
        <v>27</v>
      </c>
      <c r="B37" s="80" t="str">
        <f>'1. Identificación del riesgo'!C38</f>
        <v>Ocultar en los informes de control interno irregularidades o deficiencias y/o conceptuar favorablemente,  contrario a las evidencias,  con el fin de conseguir algún beneficio particular para sí o para tercera persona.</v>
      </c>
      <c r="C37" s="76" t="s">
        <v>185</v>
      </c>
    </row>
    <row r="38" spans="1:3" ht="51" customHeight="1" x14ac:dyDescent="0.2">
      <c r="A38" s="155">
        <v>28</v>
      </c>
      <c r="B38" s="80" t="str">
        <f>'1. Identificación del riesgo'!C39</f>
        <v>Omisión o alteración de las etapas del debido proceso para favorecer o perjudicar al investigado</v>
      </c>
      <c r="C38" s="76" t="s">
        <v>184</v>
      </c>
    </row>
  </sheetData>
  <sheetProtection algorithmName="SHA-512" hashValue="jXFV1860aLW5vtzV8LafXAgxcf8W47P/Aa1P1qWvaTK5ZzczXjdCkyYTgfXyzozYsgjFhrxewdoGwGLQp9UOlQ==" saltValue="OBs8LeKZUB6GwpcoHRmuIA==" spinCount="100000" sheet="1" objects="1" scenarios="1"/>
  <mergeCells count="7">
    <mergeCell ref="E9:H9"/>
    <mergeCell ref="A9:C9"/>
    <mergeCell ref="I1:I1048576"/>
    <mergeCell ref="E16:H30"/>
    <mergeCell ref="A6:H6"/>
    <mergeCell ref="D7:D30"/>
    <mergeCell ref="A1:H5"/>
  </mergeCells>
  <pageMargins left="1.4960629921259843" right="0.70866141732283472" top="0.74803149606299213" bottom="0.55118110236220474" header="0.31496062992125984" footer="0.31496062992125984"/>
  <pageSetup paperSize="5" scale="65" orientation="landscape" horizontalDpi="360" verticalDpi="360"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'NO TOCAR'!$D$25:$D$29</xm:f>
          </x14:formula1>
          <xm:sqref>C11:C38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rgb="FF003366"/>
  </sheetPr>
  <dimension ref="A1:AR34"/>
  <sheetViews>
    <sheetView view="pageBreakPreview" zoomScale="62" zoomScaleNormal="41" zoomScaleSheetLayoutView="62" workbookViewId="0">
      <selection activeCell="I7" sqref="I7"/>
    </sheetView>
  </sheetViews>
  <sheetFormatPr baseColWidth="10" defaultRowHeight="15" x14ac:dyDescent="0.2"/>
  <cols>
    <col min="1" max="1" width="7" style="1" customWidth="1"/>
    <col min="2" max="2" width="63.5703125" style="59" customWidth="1"/>
    <col min="3" max="3" width="9.28515625" style="1" customWidth="1"/>
    <col min="4" max="4" width="9" style="1" hidden="1" customWidth="1"/>
    <col min="5" max="5" width="10" style="1" customWidth="1"/>
    <col min="6" max="6" width="0.7109375" style="1" hidden="1" customWidth="1"/>
    <col min="7" max="7" width="10.7109375" style="1" customWidth="1"/>
    <col min="8" max="8" width="0.140625" style="1" hidden="1" customWidth="1"/>
    <col min="9" max="9" width="10.85546875" style="1" customWidth="1"/>
    <col min="10" max="10" width="3" style="1" hidden="1" customWidth="1"/>
    <col min="11" max="11" width="11.140625" style="1" customWidth="1"/>
    <col min="12" max="12" width="0.5703125" style="1" hidden="1" customWidth="1"/>
    <col min="13" max="13" width="10.28515625" style="1" customWidth="1"/>
    <col min="14" max="14" width="0.5703125" style="1" hidden="1" customWidth="1"/>
    <col min="15" max="15" width="11" style="1" customWidth="1"/>
    <col min="16" max="16" width="0.5703125" style="1" hidden="1" customWidth="1"/>
    <col min="17" max="17" width="11.140625" style="1" customWidth="1"/>
    <col min="18" max="18" width="0.5703125" style="1" hidden="1" customWidth="1"/>
    <col min="19" max="19" width="0" style="1" hidden="1" customWidth="1"/>
    <col min="20" max="20" width="0.42578125" style="1" hidden="1" customWidth="1"/>
    <col min="21" max="21" width="10.5703125" style="1" customWidth="1"/>
    <col min="22" max="22" width="3.42578125" style="1" hidden="1" customWidth="1"/>
    <col min="23" max="23" width="11.42578125" style="1" customWidth="1"/>
    <col min="24" max="24" width="8.5703125" style="1" hidden="1" customWidth="1"/>
    <col min="25" max="25" width="12.42578125" style="1" customWidth="1"/>
    <col min="26" max="26" width="0.42578125" style="1" hidden="1" customWidth="1"/>
    <col min="27" max="27" width="12" style="1" customWidth="1"/>
    <col min="28" max="28" width="0.28515625" style="1" hidden="1" customWidth="1"/>
    <col min="29" max="29" width="11.28515625" style="1" customWidth="1"/>
    <col min="30" max="30" width="0.42578125" style="1" hidden="1" customWidth="1"/>
    <col min="31" max="31" width="10.85546875" style="1" customWidth="1"/>
    <col min="32" max="32" width="0.140625" style="1" hidden="1" customWidth="1"/>
    <col min="33" max="33" width="11.140625" style="1" customWidth="1"/>
    <col min="34" max="34" width="0.28515625" style="1" hidden="1" customWidth="1"/>
    <col min="35" max="35" width="11" style="1" customWidth="1"/>
    <col min="36" max="36" width="0.140625" style="1" hidden="1" customWidth="1"/>
    <col min="37" max="37" width="11.28515625" style="1" customWidth="1"/>
    <col min="38" max="38" width="0.5703125" style="1" hidden="1" customWidth="1"/>
    <col min="39" max="39" width="10.28515625" style="1" customWidth="1"/>
    <col min="40" max="40" width="0.42578125" style="1" hidden="1" customWidth="1"/>
    <col min="41" max="41" width="11.42578125" style="1"/>
    <col min="42" max="42" width="0.85546875" style="1" hidden="1" customWidth="1"/>
    <col min="43" max="43" width="15.42578125" style="1" customWidth="1"/>
    <col min="44" max="44" width="19.7109375" style="1" customWidth="1"/>
    <col min="45" max="16384" width="11.42578125" style="1"/>
  </cols>
  <sheetData>
    <row r="1" spans="1:44" ht="30.75" customHeight="1" x14ac:dyDescent="0.2">
      <c r="A1" s="284" t="s">
        <v>504</v>
      </c>
      <c r="B1" s="284"/>
      <c r="C1" s="284"/>
      <c r="D1" s="284"/>
      <c r="E1" s="284"/>
      <c r="F1" s="284"/>
      <c r="G1" s="284"/>
      <c r="H1" s="284"/>
      <c r="I1" s="284"/>
      <c r="J1" s="284"/>
      <c r="K1" s="284"/>
      <c r="L1" s="284"/>
      <c r="M1" s="284"/>
      <c r="N1" s="284"/>
      <c r="O1" s="284"/>
      <c r="P1" s="284"/>
      <c r="Q1" s="284"/>
      <c r="R1" s="284"/>
      <c r="S1" s="284"/>
      <c r="T1" s="284"/>
      <c r="U1" s="284"/>
      <c r="V1" s="284"/>
      <c r="W1" s="284"/>
      <c r="X1" s="284"/>
      <c r="Y1" s="284"/>
      <c r="Z1" s="284"/>
      <c r="AA1" s="284"/>
      <c r="AB1" s="284"/>
      <c r="AC1" s="284"/>
      <c r="AD1" s="284"/>
      <c r="AE1" s="284"/>
      <c r="AF1" s="284"/>
      <c r="AG1" s="284"/>
      <c r="AH1" s="284"/>
      <c r="AI1" s="284"/>
      <c r="AJ1" s="284"/>
      <c r="AK1" s="284"/>
      <c r="AL1" s="284"/>
      <c r="AM1" s="284"/>
      <c r="AN1" s="284"/>
      <c r="AO1" s="284"/>
      <c r="AP1" s="284"/>
      <c r="AQ1" s="284"/>
      <c r="AR1" s="284"/>
    </row>
    <row r="2" spans="1:44" x14ac:dyDescent="0.2">
      <c r="A2" s="284"/>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c r="AG2" s="284"/>
      <c r="AH2" s="284"/>
      <c r="AI2" s="284"/>
      <c r="AJ2" s="284"/>
      <c r="AK2" s="284"/>
      <c r="AL2" s="284"/>
      <c r="AM2" s="284"/>
      <c r="AN2" s="284"/>
      <c r="AO2" s="284"/>
      <c r="AP2" s="284"/>
      <c r="AQ2" s="284"/>
      <c r="AR2" s="284"/>
    </row>
    <row r="3" spans="1:44" ht="24.75" customHeight="1" x14ac:dyDescent="0.2">
      <c r="A3" s="278" t="s">
        <v>119</v>
      </c>
      <c r="B3" s="280" t="s">
        <v>199</v>
      </c>
      <c r="C3" s="276" t="s">
        <v>200</v>
      </c>
      <c r="D3" s="277"/>
      <c r="E3" s="277"/>
      <c r="F3" s="277"/>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s="277"/>
      <c r="AG3" s="277"/>
      <c r="AH3" s="277"/>
      <c r="AI3" s="277"/>
      <c r="AJ3" s="277"/>
      <c r="AK3" s="277"/>
      <c r="AL3" s="277"/>
      <c r="AM3" s="277"/>
      <c r="AN3" s="277"/>
      <c r="AO3" s="277"/>
      <c r="AP3" s="277"/>
      <c r="AQ3" s="282" t="s">
        <v>487</v>
      </c>
      <c r="AR3" s="282"/>
    </row>
    <row r="4" spans="1:44" ht="29.25" customHeight="1" x14ac:dyDescent="0.2">
      <c r="A4" s="279"/>
      <c r="B4" s="281"/>
      <c r="C4" s="144">
        <v>1</v>
      </c>
      <c r="D4" s="144" t="s">
        <v>139</v>
      </c>
      <c r="E4" s="144">
        <v>2</v>
      </c>
      <c r="F4" s="144" t="s">
        <v>139</v>
      </c>
      <c r="G4" s="144">
        <v>3</v>
      </c>
      <c r="H4" s="144" t="s">
        <v>139</v>
      </c>
      <c r="I4" s="144">
        <v>4</v>
      </c>
      <c r="J4" s="144" t="s">
        <v>139</v>
      </c>
      <c r="K4" s="144">
        <v>5</v>
      </c>
      <c r="L4" s="144" t="s">
        <v>139</v>
      </c>
      <c r="M4" s="144">
        <v>6</v>
      </c>
      <c r="N4" s="144" t="s">
        <v>139</v>
      </c>
      <c r="O4" s="144">
        <v>7</v>
      </c>
      <c r="P4" s="144" t="s">
        <v>139</v>
      </c>
      <c r="Q4" s="144">
        <v>8</v>
      </c>
      <c r="R4" s="144" t="s">
        <v>139</v>
      </c>
      <c r="S4" s="144">
        <v>9</v>
      </c>
      <c r="T4" s="144" t="s">
        <v>139</v>
      </c>
      <c r="U4" s="144">
        <v>9</v>
      </c>
      <c r="V4" s="144"/>
      <c r="W4" s="144">
        <v>10</v>
      </c>
      <c r="X4" s="144" t="s">
        <v>139</v>
      </c>
      <c r="Y4" s="144">
        <v>11</v>
      </c>
      <c r="Z4" s="144" t="s">
        <v>139</v>
      </c>
      <c r="AA4" s="144">
        <v>12</v>
      </c>
      <c r="AB4" s="144" t="s">
        <v>139</v>
      </c>
      <c r="AC4" s="144">
        <v>13</v>
      </c>
      <c r="AD4" s="144" t="s">
        <v>139</v>
      </c>
      <c r="AE4" s="144">
        <v>14</v>
      </c>
      <c r="AF4" s="144" t="s">
        <v>139</v>
      </c>
      <c r="AG4" s="144">
        <v>15</v>
      </c>
      <c r="AH4" s="144" t="s">
        <v>139</v>
      </c>
      <c r="AI4" s="144">
        <v>16</v>
      </c>
      <c r="AJ4" s="144" t="s">
        <v>139</v>
      </c>
      <c r="AK4" s="144">
        <v>17</v>
      </c>
      <c r="AL4" s="144" t="s">
        <v>139</v>
      </c>
      <c r="AM4" s="144">
        <v>18</v>
      </c>
      <c r="AN4" s="145" t="s">
        <v>139</v>
      </c>
      <c r="AO4" s="144">
        <v>19</v>
      </c>
      <c r="AP4" s="48" t="s">
        <v>139</v>
      </c>
      <c r="AQ4" s="282"/>
      <c r="AR4" s="282"/>
    </row>
    <row r="5" spans="1:44" ht="152.25" customHeight="1" x14ac:dyDescent="0.2">
      <c r="A5" s="279"/>
      <c r="B5" s="281"/>
      <c r="C5" s="154" t="s">
        <v>120</v>
      </c>
      <c r="D5" s="154"/>
      <c r="E5" s="154" t="s">
        <v>121</v>
      </c>
      <c r="F5" s="154"/>
      <c r="G5" s="154" t="s">
        <v>122</v>
      </c>
      <c r="H5" s="154"/>
      <c r="I5" s="154" t="s">
        <v>123</v>
      </c>
      <c r="J5" s="154"/>
      <c r="K5" s="154" t="s">
        <v>124</v>
      </c>
      <c r="L5" s="154"/>
      <c r="M5" s="154" t="s">
        <v>125</v>
      </c>
      <c r="N5" s="154"/>
      <c r="O5" s="154" t="s">
        <v>126</v>
      </c>
      <c r="P5" s="154"/>
      <c r="Q5" s="154" t="s">
        <v>127</v>
      </c>
      <c r="R5" s="154"/>
      <c r="S5" s="154" t="s">
        <v>128</v>
      </c>
      <c r="T5" s="154"/>
      <c r="U5" s="154" t="s">
        <v>219</v>
      </c>
      <c r="V5" s="154"/>
      <c r="W5" s="154" t="s">
        <v>129</v>
      </c>
      <c r="X5" s="154"/>
      <c r="Y5" s="154" t="s">
        <v>130</v>
      </c>
      <c r="Z5" s="154"/>
      <c r="AA5" s="154" t="s">
        <v>131</v>
      </c>
      <c r="AB5" s="154"/>
      <c r="AC5" s="154" t="s">
        <v>132</v>
      </c>
      <c r="AD5" s="154"/>
      <c r="AE5" s="154" t="s">
        <v>133</v>
      </c>
      <c r="AF5" s="154"/>
      <c r="AG5" s="154" t="s">
        <v>134</v>
      </c>
      <c r="AH5" s="154"/>
      <c r="AI5" s="154" t="s">
        <v>135</v>
      </c>
      <c r="AJ5" s="154"/>
      <c r="AK5" s="154" t="s">
        <v>136</v>
      </c>
      <c r="AL5" s="154"/>
      <c r="AM5" s="154" t="s">
        <v>137</v>
      </c>
      <c r="AN5" s="154"/>
      <c r="AO5" s="154" t="s">
        <v>138</v>
      </c>
      <c r="AP5" s="129" t="s">
        <v>138</v>
      </c>
      <c r="AQ5" s="283"/>
      <c r="AR5" s="283"/>
    </row>
    <row r="6" spans="1:44" ht="65.25" customHeight="1" x14ac:dyDescent="0.2">
      <c r="A6" s="136">
        <v>1</v>
      </c>
      <c r="B6" s="100" t="str">
        <f>'1. Identificación del riesgo'!C12</f>
        <v>Indebido direccionamiento desde la alta dirección y/o niveles de decisión, en vinculación de personal, trámites administrativos, celebración de contratos o tomas de decisiones en general, en beneficio propio o de un tercero.</v>
      </c>
      <c r="C6" s="82" t="s">
        <v>25</v>
      </c>
      <c r="D6" s="82">
        <f>IF(C6="SI","1")+IF(C6="NO","0")</f>
        <v>1</v>
      </c>
      <c r="E6" s="82" t="s">
        <v>25</v>
      </c>
      <c r="F6" s="82">
        <f>IF(E6="SI","1")+IF(E6="NO","0")</f>
        <v>1</v>
      </c>
      <c r="G6" s="82" t="s">
        <v>25</v>
      </c>
      <c r="H6" s="82">
        <f>IF(G6="SI","1")+IF(G6="NO","0")</f>
        <v>1</v>
      </c>
      <c r="I6" s="82" t="s">
        <v>25</v>
      </c>
      <c r="J6" s="82">
        <f>IF(I6="SI","1")+IF(I6="NO","0")</f>
        <v>1</v>
      </c>
      <c r="K6" s="82" t="s">
        <v>25</v>
      </c>
      <c r="L6" s="82">
        <f>IF(K6="SI","1")+IF(K6="NO","0")</f>
        <v>1</v>
      </c>
      <c r="M6" s="82" t="s">
        <v>1</v>
      </c>
      <c r="N6" s="82">
        <f>IF(M6="SI","1")+IF(M6="NO","0")</f>
        <v>0</v>
      </c>
      <c r="O6" s="82" t="s">
        <v>25</v>
      </c>
      <c r="P6" s="82">
        <f>IF(O6="SI","1")+IF(O6="NO","0")</f>
        <v>1</v>
      </c>
      <c r="Q6" s="82" t="s">
        <v>1</v>
      </c>
      <c r="R6" s="82">
        <f>IF(Q6="SI","1")+IF(Q6="NO","0")</f>
        <v>0</v>
      </c>
      <c r="S6" s="82" t="s">
        <v>1</v>
      </c>
      <c r="T6" s="82">
        <f>IF(S6="SI","1")+IF(S6="NO","0")</f>
        <v>0</v>
      </c>
      <c r="U6" s="82" t="s">
        <v>25</v>
      </c>
      <c r="V6" s="82">
        <f>IF(U6="SI","1")+IF(U6="NO","0")</f>
        <v>1</v>
      </c>
      <c r="W6" s="82" t="s">
        <v>25</v>
      </c>
      <c r="X6" s="82">
        <f>IF(W6="SI","1")+IF(W6="NO","0")</f>
        <v>1</v>
      </c>
      <c r="Y6" s="82" t="s">
        <v>1</v>
      </c>
      <c r="Z6" s="82">
        <f>IF(Y6="SI","1")+IF(Y6="NO","0")</f>
        <v>0</v>
      </c>
      <c r="AA6" s="82" t="s">
        <v>25</v>
      </c>
      <c r="AB6" s="82">
        <f>IF(AA6="SI","1")+IF(AA6="NO","0")</f>
        <v>1</v>
      </c>
      <c r="AC6" s="82" t="s">
        <v>1</v>
      </c>
      <c r="AD6" s="82">
        <f>IF(AC6="SI","1")+IF(AC6="NO","0")</f>
        <v>0</v>
      </c>
      <c r="AE6" s="82" t="s">
        <v>1</v>
      </c>
      <c r="AF6" s="82">
        <f>IF(AE6="SI","1")+IF(AE6="NO","0")</f>
        <v>0</v>
      </c>
      <c r="AG6" s="82" t="s">
        <v>25</v>
      </c>
      <c r="AH6" s="82">
        <f>IF(AG6="SI","1")+IF(AG6="NO","0")</f>
        <v>1</v>
      </c>
      <c r="AI6" s="82" t="s">
        <v>1</v>
      </c>
      <c r="AJ6" s="82">
        <f>IF(AI6="SI","1")+IF(AI6="NO","0")</f>
        <v>0</v>
      </c>
      <c r="AK6" s="82" t="s">
        <v>25</v>
      </c>
      <c r="AL6" s="82">
        <f>IF(AK6="SI","1")+IF(AK6="NO","0")</f>
        <v>1</v>
      </c>
      <c r="AM6" s="82" t="s">
        <v>25</v>
      </c>
      <c r="AN6" s="82">
        <f>IF(AM6="SI","1")+IF(AM6="NO","0")</f>
        <v>1</v>
      </c>
      <c r="AO6" s="82" t="s">
        <v>1</v>
      </c>
      <c r="AP6" s="82">
        <f t="shared" ref="AP6:AP33" si="0">IF(AO6="SI","1")+IF(AO6="NO","0")</f>
        <v>0</v>
      </c>
      <c r="AQ6" s="68">
        <f>D6+F6+H6+J6+L6+N6+P6+R6+T6+X6+Z6+AB6+AD6+AF6+AH6+AJ6+AL6+AN6+AP6+V6</f>
        <v>12</v>
      </c>
      <c r="AR6" s="137" t="str">
        <f>IF(AQ6&lt;=5,"MODERADO",IF(AQ6&lt;=11,"MAYOR",IF(AQ6&lt;=19,"CATASTRÓFICO","error")))</f>
        <v>CATASTRÓFICO</v>
      </c>
    </row>
    <row r="7" spans="1:44" ht="60" x14ac:dyDescent="0.2">
      <c r="A7" s="136">
        <v>2</v>
      </c>
      <c r="B7" s="100" t="str">
        <f>'1. Identificación del riesgo'!C13</f>
        <v>Alteración de resultados en el cumplimiento de metas, objetivos, tareas e indicadores con el propósito de exhibir avances que no corresponden a la realidad, mejorando la imagen institucional.</v>
      </c>
      <c r="C7" s="82" t="s">
        <v>25</v>
      </c>
      <c r="D7" s="82">
        <f t="shared" ref="D7:D33" si="1">IF(C7="SI","1")+IF(C7="NO","0")</f>
        <v>1</v>
      </c>
      <c r="E7" s="82" t="s">
        <v>25</v>
      </c>
      <c r="F7" s="82">
        <f t="shared" ref="F7:F33" si="2">IF(E7="SI","1")+IF(E7="NO","0")</f>
        <v>1</v>
      </c>
      <c r="G7" s="82" t="s">
        <v>25</v>
      </c>
      <c r="H7" s="82">
        <f t="shared" ref="H7:H33" si="3">IF(G7="SI","1")+IF(G7="NO","0")</f>
        <v>1</v>
      </c>
      <c r="I7" s="82" t="s">
        <v>25</v>
      </c>
      <c r="J7" s="82">
        <f t="shared" ref="J7:J33" si="4">IF(I7="SI","1")+IF(I7="NO","0")</f>
        <v>1</v>
      </c>
      <c r="K7" s="82" t="s">
        <v>25</v>
      </c>
      <c r="L7" s="82">
        <f t="shared" ref="L7:L33" si="5">IF(K7="SI","1")+IF(K7="NO","0")</f>
        <v>1</v>
      </c>
      <c r="M7" s="82" t="s">
        <v>1</v>
      </c>
      <c r="N7" s="82">
        <f t="shared" ref="N7:N33" si="6">IF(M7="SI","1")+IF(M7="NO","0")</f>
        <v>0</v>
      </c>
      <c r="O7" s="82" t="s">
        <v>25</v>
      </c>
      <c r="P7" s="82">
        <f t="shared" ref="P7:P33" si="7">IF(O7="SI","1")+IF(O7="NO","0")</f>
        <v>1</v>
      </c>
      <c r="Q7" s="82" t="s">
        <v>1</v>
      </c>
      <c r="R7" s="82">
        <f t="shared" ref="R7:R33" si="8">IF(Q7="SI","1")+IF(Q7="NO","0")</f>
        <v>0</v>
      </c>
      <c r="S7" s="82" t="s">
        <v>25</v>
      </c>
      <c r="T7" s="82">
        <f t="shared" ref="T7:T33" si="9">IF(S7="SI","1")+IF(S7="NO","0")</f>
        <v>1</v>
      </c>
      <c r="U7" s="82" t="s">
        <v>25</v>
      </c>
      <c r="V7" s="82">
        <f t="shared" ref="V7:V33" si="10">IF(U7="SI","1")+IF(U7="NO","0")</f>
        <v>1</v>
      </c>
      <c r="W7" s="82" t="s">
        <v>25</v>
      </c>
      <c r="X7" s="82">
        <f t="shared" ref="X7:X33" si="11">IF(W7="SI","1")+IF(W7="NO","0")</f>
        <v>1</v>
      </c>
      <c r="Y7" s="82" t="s">
        <v>1</v>
      </c>
      <c r="Z7" s="82">
        <f t="shared" ref="Z7:Z33" si="12">IF(Y7="SI","1")+IF(Y7="NO","0")</f>
        <v>0</v>
      </c>
      <c r="AA7" s="82" t="s">
        <v>25</v>
      </c>
      <c r="AB7" s="82">
        <f t="shared" ref="AB7:AB33" si="13">IF(AA7="SI","1")+IF(AA7="NO","0")</f>
        <v>1</v>
      </c>
      <c r="AC7" s="82" t="s">
        <v>1</v>
      </c>
      <c r="AD7" s="82">
        <f t="shared" ref="AD7:AD33" si="14">IF(AC7="SI","1")+IF(AC7="NO","0")</f>
        <v>0</v>
      </c>
      <c r="AE7" s="82" t="s">
        <v>25</v>
      </c>
      <c r="AF7" s="82">
        <f t="shared" ref="AF7:AF33" si="15">IF(AE7="SI","1")+IF(AE7="NO","0")</f>
        <v>1</v>
      </c>
      <c r="AG7" s="82" t="s">
        <v>25</v>
      </c>
      <c r="AH7" s="82">
        <f t="shared" ref="AH7:AH33" si="16">IF(AG7="SI","1")+IF(AG7="NO","0")</f>
        <v>1</v>
      </c>
      <c r="AI7" s="82" t="s">
        <v>1</v>
      </c>
      <c r="AJ7" s="82">
        <f t="shared" ref="AJ7:AJ33" si="17">IF(AI7="SI","1")+IF(AI7="NO","0")</f>
        <v>0</v>
      </c>
      <c r="AK7" s="82" t="s">
        <v>25</v>
      </c>
      <c r="AL7" s="82">
        <f t="shared" ref="AL7:AL33" si="18">IF(AK7="SI","1")+IF(AK7="NO","0")</f>
        <v>1</v>
      </c>
      <c r="AM7" s="82" t="s">
        <v>1</v>
      </c>
      <c r="AN7" s="82">
        <f t="shared" ref="AN7:AN33" si="19">IF(AM7="SI","1")+IF(AM7="NO","0")</f>
        <v>0</v>
      </c>
      <c r="AO7" s="82" t="s">
        <v>1</v>
      </c>
      <c r="AP7" s="82">
        <f t="shared" si="0"/>
        <v>0</v>
      </c>
      <c r="AQ7" s="68">
        <f t="shared" ref="AQ7:AQ33" si="20">D7+F7+H7+J7+L7+N7+P7+R7+T7+X7+Z7+AB7+AD7+AF7+AH7+AJ7+AL7+AN7+AP7+V7</f>
        <v>13</v>
      </c>
      <c r="AR7" s="137" t="str">
        <f t="shared" ref="AR7:AR33" si="21">IF(AQ7&lt;=5,"MODERADO",IF(AQ7&lt;=11,"MAYOR",IF(AQ7&lt;=19,"CATASTRÓFICO","error")))</f>
        <v>CATASTRÓFICO</v>
      </c>
    </row>
    <row r="8" spans="1:44" ht="60" x14ac:dyDescent="0.2">
      <c r="A8" s="136">
        <v>3</v>
      </c>
      <c r="B8" s="100" t="str">
        <f>'1. Identificación del riesgo'!C14</f>
        <v>Ocultar o limitar el acceso público a la información institucional (contractual, presupuestal o de otro tipo) y de los avances de la gestión con el propósito de impedir el escrutinio público a la gestión de la Alcaldía.</v>
      </c>
      <c r="C8" s="82" t="s">
        <v>25</v>
      </c>
      <c r="D8" s="82">
        <f t="shared" si="1"/>
        <v>1</v>
      </c>
      <c r="E8" s="82" t="s">
        <v>25</v>
      </c>
      <c r="F8" s="82">
        <f t="shared" si="2"/>
        <v>1</v>
      </c>
      <c r="G8" s="82" t="s">
        <v>25</v>
      </c>
      <c r="H8" s="82">
        <f t="shared" si="3"/>
        <v>1</v>
      </c>
      <c r="I8" s="82" t="s">
        <v>25</v>
      </c>
      <c r="J8" s="82">
        <f t="shared" si="4"/>
        <v>1</v>
      </c>
      <c r="K8" s="82" t="s">
        <v>25</v>
      </c>
      <c r="L8" s="82">
        <f t="shared" si="5"/>
        <v>1</v>
      </c>
      <c r="M8" s="82" t="s">
        <v>1</v>
      </c>
      <c r="N8" s="82">
        <f t="shared" si="6"/>
        <v>0</v>
      </c>
      <c r="O8" s="82" t="s">
        <v>25</v>
      </c>
      <c r="P8" s="82">
        <f t="shared" si="7"/>
        <v>1</v>
      </c>
      <c r="Q8" s="82" t="s">
        <v>25</v>
      </c>
      <c r="R8" s="82">
        <f t="shared" si="8"/>
        <v>1</v>
      </c>
      <c r="S8" s="82" t="s">
        <v>1</v>
      </c>
      <c r="T8" s="82">
        <f t="shared" si="9"/>
        <v>0</v>
      </c>
      <c r="U8" s="82" t="s">
        <v>25</v>
      </c>
      <c r="V8" s="82">
        <f t="shared" si="10"/>
        <v>1</v>
      </c>
      <c r="W8" s="82" t="s">
        <v>25</v>
      </c>
      <c r="X8" s="82">
        <f t="shared" si="11"/>
        <v>1</v>
      </c>
      <c r="Y8" s="82" t="s">
        <v>1</v>
      </c>
      <c r="Z8" s="82">
        <f t="shared" si="12"/>
        <v>0</v>
      </c>
      <c r="AA8" s="82" t="s">
        <v>25</v>
      </c>
      <c r="AB8" s="82">
        <f t="shared" si="13"/>
        <v>1</v>
      </c>
      <c r="AC8" s="82" t="s">
        <v>1</v>
      </c>
      <c r="AD8" s="82">
        <f t="shared" si="14"/>
        <v>0</v>
      </c>
      <c r="AE8" s="82" t="s">
        <v>25</v>
      </c>
      <c r="AF8" s="82">
        <f t="shared" si="15"/>
        <v>1</v>
      </c>
      <c r="AG8" s="82" t="s">
        <v>25</v>
      </c>
      <c r="AH8" s="82">
        <f t="shared" si="16"/>
        <v>1</v>
      </c>
      <c r="AI8" s="82" t="s">
        <v>1</v>
      </c>
      <c r="AJ8" s="82">
        <f t="shared" si="17"/>
        <v>0</v>
      </c>
      <c r="AK8" s="82" t="s">
        <v>25</v>
      </c>
      <c r="AL8" s="82">
        <f t="shared" si="18"/>
        <v>1</v>
      </c>
      <c r="AM8" s="82" t="s">
        <v>25</v>
      </c>
      <c r="AN8" s="82">
        <f t="shared" si="19"/>
        <v>1</v>
      </c>
      <c r="AO8" s="82" t="s">
        <v>25</v>
      </c>
      <c r="AP8" s="82">
        <f t="shared" si="0"/>
        <v>1</v>
      </c>
      <c r="AQ8" s="68">
        <f t="shared" si="20"/>
        <v>15</v>
      </c>
      <c r="AR8" s="137" t="str">
        <f t="shared" si="21"/>
        <v>CATASTRÓFICO</v>
      </c>
    </row>
    <row r="9" spans="1:44" ht="30" x14ac:dyDescent="0.2">
      <c r="A9" s="136">
        <v>4</v>
      </c>
      <c r="B9" s="100" t="str">
        <f>'1. Identificación del riesgo'!C15</f>
        <v>Desvío de las ayudas o recursos para las víctimas de desastres y del conflicto armado</v>
      </c>
      <c r="C9" s="82" t="s">
        <v>25</v>
      </c>
      <c r="D9" s="82">
        <f t="shared" si="1"/>
        <v>1</v>
      </c>
      <c r="E9" s="82" t="s">
        <v>25</v>
      </c>
      <c r="F9" s="82">
        <f t="shared" si="2"/>
        <v>1</v>
      </c>
      <c r="G9" s="82" t="s">
        <v>25</v>
      </c>
      <c r="H9" s="82">
        <f t="shared" si="3"/>
        <v>1</v>
      </c>
      <c r="I9" s="82" t="s">
        <v>25</v>
      </c>
      <c r="J9" s="82">
        <f t="shared" si="4"/>
        <v>1</v>
      </c>
      <c r="K9" s="82" t="s">
        <v>25</v>
      </c>
      <c r="L9" s="82">
        <f t="shared" si="5"/>
        <v>1</v>
      </c>
      <c r="M9" s="82" t="s">
        <v>1</v>
      </c>
      <c r="N9" s="82">
        <f t="shared" si="6"/>
        <v>0</v>
      </c>
      <c r="O9" s="82" t="s">
        <v>25</v>
      </c>
      <c r="P9" s="82">
        <f t="shared" si="7"/>
        <v>1</v>
      </c>
      <c r="Q9" s="82" t="s">
        <v>25</v>
      </c>
      <c r="R9" s="82">
        <f t="shared" si="8"/>
        <v>1</v>
      </c>
      <c r="S9" s="82" t="s">
        <v>25</v>
      </c>
      <c r="T9" s="82">
        <f t="shared" si="9"/>
        <v>1</v>
      </c>
      <c r="U9" s="82" t="s">
        <v>25</v>
      </c>
      <c r="V9" s="82">
        <f t="shared" si="10"/>
        <v>1</v>
      </c>
      <c r="W9" s="82" t="s">
        <v>25</v>
      </c>
      <c r="X9" s="82">
        <f t="shared" si="11"/>
        <v>1</v>
      </c>
      <c r="Y9" s="82" t="s">
        <v>1</v>
      </c>
      <c r="Z9" s="82">
        <f t="shared" si="12"/>
        <v>0</v>
      </c>
      <c r="AA9" s="82" t="s">
        <v>25</v>
      </c>
      <c r="AB9" s="82">
        <f t="shared" si="13"/>
        <v>1</v>
      </c>
      <c r="AC9" s="82" t="s">
        <v>1</v>
      </c>
      <c r="AD9" s="82">
        <f t="shared" si="14"/>
        <v>0</v>
      </c>
      <c r="AE9" s="82" t="s">
        <v>25</v>
      </c>
      <c r="AF9" s="82">
        <f t="shared" si="15"/>
        <v>1</v>
      </c>
      <c r="AG9" s="82" t="s">
        <v>25</v>
      </c>
      <c r="AH9" s="82">
        <f t="shared" si="16"/>
        <v>1</v>
      </c>
      <c r="AI9" s="82" t="s">
        <v>1</v>
      </c>
      <c r="AJ9" s="82">
        <f t="shared" si="17"/>
        <v>0</v>
      </c>
      <c r="AK9" s="82" t="s">
        <v>25</v>
      </c>
      <c r="AL9" s="82">
        <f t="shared" si="18"/>
        <v>1</v>
      </c>
      <c r="AM9" s="82" t="s">
        <v>192</v>
      </c>
      <c r="AN9" s="82">
        <f t="shared" si="19"/>
        <v>1</v>
      </c>
      <c r="AO9" s="82" t="s">
        <v>1</v>
      </c>
      <c r="AP9" s="82">
        <f t="shared" si="0"/>
        <v>0</v>
      </c>
      <c r="AQ9" s="68">
        <f t="shared" si="20"/>
        <v>15</v>
      </c>
      <c r="AR9" s="137" t="str">
        <f t="shared" si="21"/>
        <v>CATASTRÓFICO</v>
      </c>
    </row>
    <row r="10" spans="1:44" ht="75" x14ac:dyDescent="0.2">
      <c r="A10" s="136">
        <v>5</v>
      </c>
      <c r="B10" s="100" t="str">
        <f>'1. Identificación del riesgo'!C16</f>
        <v>Favorecer a presuntos infractores en los operativos o procedimientos de control a establecimientos comerciales, propiedad horizontal o particulares que ocupan el espacio público, absteniéndose de sancionarlos, intervenirlos o  decomisar bienes o removerlos del espacio público.</v>
      </c>
      <c r="C10" s="82" t="s">
        <v>25</v>
      </c>
      <c r="D10" s="82">
        <f t="shared" si="1"/>
        <v>1</v>
      </c>
      <c r="E10" s="82" t="s">
        <v>25</v>
      </c>
      <c r="F10" s="82">
        <f t="shared" si="2"/>
        <v>1</v>
      </c>
      <c r="G10" s="82" t="s">
        <v>25</v>
      </c>
      <c r="H10" s="82">
        <f t="shared" si="3"/>
        <v>1</v>
      </c>
      <c r="I10" s="82" t="s">
        <v>25</v>
      </c>
      <c r="J10" s="82">
        <f t="shared" si="4"/>
        <v>1</v>
      </c>
      <c r="K10" s="82" t="s">
        <v>25</v>
      </c>
      <c r="L10" s="82">
        <f t="shared" si="5"/>
        <v>1</v>
      </c>
      <c r="M10" s="82" t="s">
        <v>1</v>
      </c>
      <c r="N10" s="82">
        <f t="shared" si="6"/>
        <v>0</v>
      </c>
      <c r="O10" s="82" t="s">
        <v>25</v>
      </c>
      <c r="P10" s="82">
        <f t="shared" si="7"/>
        <v>1</v>
      </c>
      <c r="Q10" s="82" t="s">
        <v>25</v>
      </c>
      <c r="R10" s="82">
        <f t="shared" si="8"/>
        <v>1</v>
      </c>
      <c r="S10" s="82" t="s">
        <v>25</v>
      </c>
      <c r="T10" s="82">
        <f t="shared" si="9"/>
        <v>1</v>
      </c>
      <c r="U10" s="82" t="s">
        <v>25</v>
      </c>
      <c r="V10" s="82">
        <f t="shared" si="10"/>
        <v>1</v>
      </c>
      <c r="W10" s="82" t="s">
        <v>25</v>
      </c>
      <c r="X10" s="82">
        <f t="shared" si="11"/>
        <v>1</v>
      </c>
      <c r="Y10" s="82" t="s">
        <v>1</v>
      </c>
      <c r="Z10" s="82">
        <f t="shared" si="12"/>
        <v>0</v>
      </c>
      <c r="AA10" s="82" t="s">
        <v>25</v>
      </c>
      <c r="AB10" s="82">
        <f t="shared" si="13"/>
        <v>1</v>
      </c>
      <c r="AC10" s="82" t="s">
        <v>1</v>
      </c>
      <c r="AD10" s="82">
        <f t="shared" si="14"/>
        <v>0</v>
      </c>
      <c r="AE10" s="82" t="s">
        <v>25</v>
      </c>
      <c r="AF10" s="82">
        <f t="shared" si="15"/>
        <v>1</v>
      </c>
      <c r="AG10" s="82" t="s">
        <v>25</v>
      </c>
      <c r="AH10" s="82">
        <f t="shared" si="16"/>
        <v>1</v>
      </c>
      <c r="AI10" s="82" t="s">
        <v>1</v>
      </c>
      <c r="AJ10" s="82">
        <f t="shared" si="17"/>
        <v>0</v>
      </c>
      <c r="AK10" s="82" t="s">
        <v>25</v>
      </c>
      <c r="AL10" s="82">
        <f t="shared" si="18"/>
        <v>1</v>
      </c>
      <c r="AM10" s="82" t="s">
        <v>192</v>
      </c>
      <c r="AN10" s="82">
        <f t="shared" si="19"/>
        <v>1</v>
      </c>
      <c r="AO10" s="82" t="s">
        <v>1</v>
      </c>
      <c r="AP10" s="82">
        <f t="shared" si="0"/>
        <v>0</v>
      </c>
      <c r="AQ10" s="68">
        <f t="shared" si="20"/>
        <v>15</v>
      </c>
      <c r="AR10" s="137" t="str">
        <f t="shared" si="21"/>
        <v>CATASTRÓFICO</v>
      </c>
    </row>
    <row r="11" spans="1:44" ht="90" x14ac:dyDescent="0.2">
      <c r="A11" s="136">
        <v>6</v>
      </c>
      <c r="B11" s="100" t="str">
        <f>'1. Identificación del riesgo'!C17</f>
        <v>Utilizar información por parte de servidores públicos y contratistas de la alcaldía, relacionada con auxilios y ayudas, apoyo a población desplazada, vulnerable, mujeres cabeza de familia, adulto mayor o de juventudes, para favorecer indebidamente a personas en particular o para obtener provecho particular o para un tercero</v>
      </c>
      <c r="C11" s="82" t="s">
        <v>25</v>
      </c>
      <c r="D11" s="82">
        <f t="shared" si="1"/>
        <v>1</v>
      </c>
      <c r="E11" s="82" t="s">
        <v>25</v>
      </c>
      <c r="F11" s="82">
        <f t="shared" si="2"/>
        <v>1</v>
      </c>
      <c r="G11" s="82" t="s">
        <v>25</v>
      </c>
      <c r="H11" s="82">
        <f t="shared" si="3"/>
        <v>1</v>
      </c>
      <c r="I11" s="82" t="s">
        <v>25</v>
      </c>
      <c r="J11" s="82">
        <f t="shared" si="4"/>
        <v>1</v>
      </c>
      <c r="K11" s="82" t="s">
        <v>25</v>
      </c>
      <c r="L11" s="82">
        <f t="shared" si="5"/>
        <v>1</v>
      </c>
      <c r="M11" s="82" t="s">
        <v>25</v>
      </c>
      <c r="N11" s="82">
        <f t="shared" si="6"/>
        <v>1</v>
      </c>
      <c r="O11" s="82" t="s">
        <v>25</v>
      </c>
      <c r="P11" s="82">
        <f t="shared" si="7"/>
        <v>1</v>
      </c>
      <c r="Q11" s="82" t="s">
        <v>25</v>
      </c>
      <c r="R11" s="82">
        <f t="shared" si="8"/>
        <v>1</v>
      </c>
      <c r="S11" s="82" t="s">
        <v>1</v>
      </c>
      <c r="T11" s="82">
        <f t="shared" si="9"/>
        <v>0</v>
      </c>
      <c r="U11" s="82" t="s">
        <v>25</v>
      </c>
      <c r="V11" s="82">
        <f t="shared" si="10"/>
        <v>1</v>
      </c>
      <c r="W11" s="82" t="s">
        <v>25</v>
      </c>
      <c r="X11" s="82">
        <f t="shared" si="11"/>
        <v>1</v>
      </c>
      <c r="Y11" s="82" t="s">
        <v>1</v>
      </c>
      <c r="Z11" s="82">
        <f t="shared" si="12"/>
        <v>0</v>
      </c>
      <c r="AA11" s="82" t="s">
        <v>25</v>
      </c>
      <c r="AB11" s="82">
        <f t="shared" si="13"/>
        <v>1</v>
      </c>
      <c r="AC11" s="82" t="s">
        <v>25</v>
      </c>
      <c r="AD11" s="82">
        <f t="shared" si="14"/>
        <v>1</v>
      </c>
      <c r="AE11" s="82" t="s">
        <v>25</v>
      </c>
      <c r="AF11" s="82">
        <f t="shared" si="15"/>
        <v>1</v>
      </c>
      <c r="AG11" s="82" t="s">
        <v>25</v>
      </c>
      <c r="AH11" s="82">
        <f t="shared" si="16"/>
        <v>1</v>
      </c>
      <c r="AI11" s="82" t="s">
        <v>1</v>
      </c>
      <c r="AJ11" s="82">
        <f t="shared" si="17"/>
        <v>0</v>
      </c>
      <c r="AK11" s="82" t="s">
        <v>25</v>
      </c>
      <c r="AL11" s="82">
        <f t="shared" si="18"/>
        <v>1</v>
      </c>
      <c r="AM11" s="82" t="s">
        <v>1</v>
      </c>
      <c r="AN11" s="82">
        <f t="shared" si="19"/>
        <v>0</v>
      </c>
      <c r="AO11" s="82" t="s">
        <v>1</v>
      </c>
      <c r="AP11" s="82">
        <f t="shared" si="0"/>
        <v>0</v>
      </c>
      <c r="AQ11" s="68">
        <f t="shared" si="20"/>
        <v>15</v>
      </c>
      <c r="AR11" s="137" t="str">
        <f t="shared" si="21"/>
        <v>CATASTRÓFICO</v>
      </c>
    </row>
    <row r="12" spans="1:44" ht="45" x14ac:dyDescent="0.2">
      <c r="A12" s="136">
        <v>7</v>
      </c>
      <c r="B12" s="100" t="str">
        <f>'1. Identificación del riesgo'!C18</f>
        <v>Contratar con fundaciones o contratistas no idóneos o que no cumplen los perfiles para la prestación de servicios de salud, para sacer provecho para sí o para terceros.</v>
      </c>
      <c r="C12" s="82" t="s">
        <v>25</v>
      </c>
      <c r="D12" s="82">
        <f t="shared" si="1"/>
        <v>1</v>
      </c>
      <c r="E12" s="82" t="s">
        <v>25</v>
      </c>
      <c r="F12" s="82">
        <f t="shared" si="2"/>
        <v>1</v>
      </c>
      <c r="G12" s="82" t="s">
        <v>25</v>
      </c>
      <c r="H12" s="82">
        <f t="shared" si="3"/>
        <v>1</v>
      </c>
      <c r="I12" s="82" t="s">
        <v>25</v>
      </c>
      <c r="J12" s="82">
        <f t="shared" si="4"/>
        <v>1</v>
      </c>
      <c r="K12" s="82" t="s">
        <v>25</v>
      </c>
      <c r="L12" s="82">
        <f t="shared" si="5"/>
        <v>1</v>
      </c>
      <c r="M12" s="82" t="s">
        <v>25</v>
      </c>
      <c r="N12" s="82">
        <f t="shared" si="6"/>
        <v>1</v>
      </c>
      <c r="O12" s="82" t="s">
        <v>25</v>
      </c>
      <c r="P12" s="82">
        <f t="shared" si="7"/>
        <v>1</v>
      </c>
      <c r="Q12" s="82" t="s">
        <v>25</v>
      </c>
      <c r="R12" s="82">
        <f t="shared" si="8"/>
        <v>1</v>
      </c>
      <c r="S12" s="82" t="s">
        <v>1</v>
      </c>
      <c r="T12" s="82">
        <f t="shared" si="9"/>
        <v>0</v>
      </c>
      <c r="U12" s="82" t="s">
        <v>25</v>
      </c>
      <c r="V12" s="82">
        <f t="shared" si="10"/>
        <v>1</v>
      </c>
      <c r="W12" s="82" t="s">
        <v>25</v>
      </c>
      <c r="X12" s="82">
        <f t="shared" si="11"/>
        <v>1</v>
      </c>
      <c r="Y12" s="82" t="s">
        <v>1</v>
      </c>
      <c r="Z12" s="82">
        <f t="shared" si="12"/>
        <v>0</v>
      </c>
      <c r="AA12" s="82" t="s">
        <v>25</v>
      </c>
      <c r="AB12" s="82">
        <f t="shared" si="13"/>
        <v>1</v>
      </c>
      <c r="AC12" s="82" t="s">
        <v>25</v>
      </c>
      <c r="AD12" s="82">
        <f t="shared" si="14"/>
        <v>1</v>
      </c>
      <c r="AE12" s="82" t="s">
        <v>25</v>
      </c>
      <c r="AF12" s="82">
        <f t="shared" si="15"/>
        <v>1</v>
      </c>
      <c r="AG12" s="82" t="s">
        <v>25</v>
      </c>
      <c r="AH12" s="82">
        <f t="shared" si="16"/>
        <v>1</v>
      </c>
      <c r="AI12" s="82" t="s">
        <v>25</v>
      </c>
      <c r="AJ12" s="82">
        <f t="shared" si="17"/>
        <v>1</v>
      </c>
      <c r="AK12" s="82" t="s">
        <v>25</v>
      </c>
      <c r="AL12" s="82">
        <f t="shared" si="18"/>
        <v>1</v>
      </c>
      <c r="AM12" s="82" t="s">
        <v>25</v>
      </c>
      <c r="AN12" s="82">
        <f t="shared" si="19"/>
        <v>1</v>
      </c>
      <c r="AO12" s="82" t="s">
        <v>1</v>
      </c>
      <c r="AP12" s="82">
        <f t="shared" si="0"/>
        <v>0</v>
      </c>
      <c r="AQ12" s="68">
        <f t="shared" si="20"/>
        <v>17</v>
      </c>
      <c r="AR12" s="137" t="str">
        <f t="shared" si="21"/>
        <v>CATASTRÓFICO</v>
      </c>
    </row>
    <row r="13" spans="1:44" ht="105" x14ac:dyDescent="0.2">
      <c r="A13" s="136">
        <v>8</v>
      </c>
      <c r="B13" s="100" t="str">
        <f>'1. Identificación del riesgo'!C19</f>
        <v>Manipulación de resultados para beneficiar a las Entidades Administradoras de Planes de Beneficios (EAPB) en la gestión de procesos de auditorías, inspección, vigilancia, afiliaciones o atención de quejas en relación con la prestación de servicios de salud, favoreciéndolos, ocultando deficiencias o irregularidades detectadas, para obtener provecho propio o para un tercero.</v>
      </c>
      <c r="C13" s="82" t="s">
        <v>25</v>
      </c>
      <c r="D13" s="82">
        <f t="shared" si="1"/>
        <v>1</v>
      </c>
      <c r="E13" s="82" t="s">
        <v>25</v>
      </c>
      <c r="F13" s="82">
        <f t="shared" si="2"/>
        <v>1</v>
      </c>
      <c r="G13" s="82" t="s">
        <v>25</v>
      </c>
      <c r="H13" s="82">
        <f t="shared" si="3"/>
        <v>1</v>
      </c>
      <c r="I13" s="82" t="s">
        <v>25</v>
      </c>
      <c r="J13" s="82">
        <f t="shared" si="4"/>
        <v>1</v>
      </c>
      <c r="K13" s="82" t="s">
        <v>25</v>
      </c>
      <c r="L13" s="82">
        <f t="shared" si="5"/>
        <v>1</v>
      </c>
      <c r="M13" s="82" t="s">
        <v>25</v>
      </c>
      <c r="N13" s="82">
        <f t="shared" si="6"/>
        <v>1</v>
      </c>
      <c r="O13" s="82" t="s">
        <v>25</v>
      </c>
      <c r="P13" s="82">
        <f t="shared" si="7"/>
        <v>1</v>
      </c>
      <c r="Q13" s="82" t="s">
        <v>25</v>
      </c>
      <c r="R13" s="82">
        <f t="shared" si="8"/>
        <v>1</v>
      </c>
      <c r="S13" s="82" t="s">
        <v>1</v>
      </c>
      <c r="T13" s="82">
        <f t="shared" si="9"/>
        <v>0</v>
      </c>
      <c r="U13" s="82" t="s">
        <v>25</v>
      </c>
      <c r="V13" s="82">
        <f t="shared" si="10"/>
        <v>1</v>
      </c>
      <c r="W13" s="82" t="s">
        <v>25</v>
      </c>
      <c r="X13" s="82">
        <f t="shared" si="11"/>
        <v>1</v>
      </c>
      <c r="Y13" s="82" t="s">
        <v>1</v>
      </c>
      <c r="Z13" s="82">
        <f t="shared" si="12"/>
        <v>0</v>
      </c>
      <c r="AA13" s="82" t="s">
        <v>25</v>
      </c>
      <c r="AB13" s="82">
        <f t="shared" si="13"/>
        <v>1</v>
      </c>
      <c r="AC13" s="82" t="s">
        <v>25</v>
      </c>
      <c r="AD13" s="82">
        <f t="shared" si="14"/>
        <v>1</v>
      </c>
      <c r="AE13" s="82" t="s">
        <v>25</v>
      </c>
      <c r="AF13" s="82">
        <f t="shared" si="15"/>
        <v>1</v>
      </c>
      <c r="AG13" s="82" t="s">
        <v>25</v>
      </c>
      <c r="AH13" s="82">
        <f t="shared" si="16"/>
        <v>1</v>
      </c>
      <c r="AI13" s="82" t="s">
        <v>1</v>
      </c>
      <c r="AJ13" s="82">
        <f t="shared" si="17"/>
        <v>0</v>
      </c>
      <c r="AK13" s="82" t="s">
        <v>25</v>
      </c>
      <c r="AL13" s="82">
        <f t="shared" si="18"/>
        <v>1</v>
      </c>
      <c r="AM13" s="82" t="s">
        <v>25</v>
      </c>
      <c r="AN13" s="82">
        <f t="shared" si="19"/>
        <v>1</v>
      </c>
      <c r="AO13" s="82" t="s">
        <v>1</v>
      </c>
      <c r="AP13" s="82">
        <f t="shared" si="0"/>
        <v>0</v>
      </c>
      <c r="AQ13" s="68">
        <f t="shared" si="20"/>
        <v>16</v>
      </c>
      <c r="AR13" s="137" t="str">
        <f t="shared" si="21"/>
        <v>CATASTRÓFICO</v>
      </c>
    </row>
    <row r="14" spans="1:44" ht="75" x14ac:dyDescent="0.2">
      <c r="A14" s="136">
        <v>9</v>
      </c>
      <c r="B14" s="100" t="str">
        <f>'1. Identificación del riesgo'!C20</f>
        <v>Favorecer con apoyos y auxilios a instituciones deportivas, instructores, deportistas, gestores culturales y artísticos que no cumplen los requisitos o están por debajo de otras que cuentan con mejores condiciones o perfiles, con el fin de generar un provecho a terceros</v>
      </c>
      <c r="C14" s="82" t="s">
        <v>25</v>
      </c>
      <c r="D14" s="82">
        <f t="shared" si="1"/>
        <v>1</v>
      </c>
      <c r="E14" s="82" t="s">
        <v>25</v>
      </c>
      <c r="F14" s="82">
        <f t="shared" si="2"/>
        <v>1</v>
      </c>
      <c r="G14" s="82" t="s">
        <v>25</v>
      </c>
      <c r="H14" s="82">
        <f t="shared" si="3"/>
        <v>1</v>
      </c>
      <c r="I14" s="82" t="s">
        <v>25</v>
      </c>
      <c r="J14" s="82">
        <f t="shared" si="4"/>
        <v>1</v>
      </c>
      <c r="K14" s="82" t="s">
        <v>25</v>
      </c>
      <c r="L14" s="82">
        <f t="shared" si="5"/>
        <v>1</v>
      </c>
      <c r="M14" s="82" t="s">
        <v>25</v>
      </c>
      <c r="N14" s="82">
        <f t="shared" si="6"/>
        <v>1</v>
      </c>
      <c r="O14" s="82" t="s">
        <v>25</v>
      </c>
      <c r="P14" s="82">
        <f t="shared" si="7"/>
        <v>1</v>
      </c>
      <c r="Q14" s="82" t="s">
        <v>25</v>
      </c>
      <c r="R14" s="82">
        <f t="shared" si="8"/>
        <v>1</v>
      </c>
      <c r="S14" s="82" t="s">
        <v>1</v>
      </c>
      <c r="T14" s="82">
        <f t="shared" si="9"/>
        <v>0</v>
      </c>
      <c r="U14" s="82" t="s">
        <v>25</v>
      </c>
      <c r="V14" s="82">
        <f t="shared" si="10"/>
        <v>1</v>
      </c>
      <c r="W14" s="82" t="s">
        <v>25</v>
      </c>
      <c r="X14" s="82">
        <f t="shared" si="11"/>
        <v>1</v>
      </c>
      <c r="Y14" s="82" t="s">
        <v>1</v>
      </c>
      <c r="Z14" s="82">
        <f t="shared" si="12"/>
        <v>0</v>
      </c>
      <c r="AA14" s="82" t="s">
        <v>25</v>
      </c>
      <c r="AB14" s="82">
        <f t="shared" si="13"/>
        <v>1</v>
      </c>
      <c r="AC14" s="82" t="s">
        <v>25</v>
      </c>
      <c r="AD14" s="82">
        <f t="shared" si="14"/>
        <v>1</v>
      </c>
      <c r="AE14" s="82" t="s">
        <v>25</v>
      </c>
      <c r="AF14" s="82">
        <f t="shared" si="15"/>
        <v>1</v>
      </c>
      <c r="AG14" s="82" t="s">
        <v>25</v>
      </c>
      <c r="AH14" s="82">
        <f t="shared" si="16"/>
        <v>1</v>
      </c>
      <c r="AI14" s="82" t="s">
        <v>25</v>
      </c>
      <c r="AJ14" s="82">
        <f t="shared" si="17"/>
        <v>1</v>
      </c>
      <c r="AK14" s="82" t="s">
        <v>25</v>
      </c>
      <c r="AL14" s="82">
        <f t="shared" si="18"/>
        <v>1</v>
      </c>
      <c r="AM14" s="82" t="s">
        <v>192</v>
      </c>
      <c r="AN14" s="82">
        <f t="shared" si="19"/>
        <v>1</v>
      </c>
      <c r="AO14" s="82" t="s">
        <v>1</v>
      </c>
      <c r="AP14" s="82">
        <f t="shared" si="0"/>
        <v>0</v>
      </c>
      <c r="AQ14" s="68">
        <f t="shared" si="20"/>
        <v>17</v>
      </c>
      <c r="AR14" s="137" t="str">
        <f t="shared" si="21"/>
        <v>CATASTRÓFICO</v>
      </c>
    </row>
    <row r="15" spans="1:44" ht="45" x14ac:dyDescent="0.2">
      <c r="A15" s="136">
        <v>10</v>
      </c>
      <c r="B15" s="100" t="str">
        <f>'1. Identificación del riesgo'!C21</f>
        <v>Supeditar el apoyo institucional a población vulnerable y grupos especiales en los programas sociales, a cambio de dádivas, respaldo popular o favores políticos.</v>
      </c>
      <c r="C15" s="82" t="s">
        <v>25</v>
      </c>
      <c r="D15" s="82">
        <f t="shared" si="1"/>
        <v>1</v>
      </c>
      <c r="E15" s="82" t="s">
        <v>25</v>
      </c>
      <c r="F15" s="82">
        <f t="shared" si="2"/>
        <v>1</v>
      </c>
      <c r="G15" s="82" t="s">
        <v>25</v>
      </c>
      <c r="H15" s="82">
        <f t="shared" si="3"/>
        <v>1</v>
      </c>
      <c r="I15" s="82" t="s">
        <v>25</v>
      </c>
      <c r="J15" s="82">
        <f t="shared" si="4"/>
        <v>1</v>
      </c>
      <c r="K15" s="82" t="s">
        <v>25</v>
      </c>
      <c r="L15" s="82">
        <f t="shared" si="5"/>
        <v>1</v>
      </c>
      <c r="M15" s="82" t="s">
        <v>25</v>
      </c>
      <c r="N15" s="82">
        <f t="shared" si="6"/>
        <v>1</v>
      </c>
      <c r="O15" s="82" t="s">
        <v>25</v>
      </c>
      <c r="P15" s="82">
        <f t="shared" si="7"/>
        <v>1</v>
      </c>
      <c r="Q15" s="82" t="s">
        <v>25</v>
      </c>
      <c r="R15" s="82">
        <f t="shared" si="8"/>
        <v>1</v>
      </c>
      <c r="S15" s="82" t="s">
        <v>1</v>
      </c>
      <c r="T15" s="82">
        <f t="shared" si="9"/>
        <v>0</v>
      </c>
      <c r="U15" s="82" t="s">
        <v>25</v>
      </c>
      <c r="V15" s="82">
        <f t="shared" si="10"/>
        <v>1</v>
      </c>
      <c r="W15" s="82" t="s">
        <v>25</v>
      </c>
      <c r="X15" s="82">
        <f t="shared" si="11"/>
        <v>1</v>
      </c>
      <c r="Y15" s="82" t="s">
        <v>1</v>
      </c>
      <c r="Z15" s="82">
        <f t="shared" si="12"/>
        <v>0</v>
      </c>
      <c r="AA15" s="82" t="s">
        <v>25</v>
      </c>
      <c r="AB15" s="82">
        <f t="shared" si="13"/>
        <v>1</v>
      </c>
      <c r="AC15" s="82" t="s">
        <v>25</v>
      </c>
      <c r="AD15" s="82">
        <f t="shared" si="14"/>
        <v>1</v>
      </c>
      <c r="AE15" s="82" t="s">
        <v>25</v>
      </c>
      <c r="AF15" s="82">
        <f t="shared" si="15"/>
        <v>1</v>
      </c>
      <c r="AG15" s="82" t="s">
        <v>25</v>
      </c>
      <c r="AH15" s="82">
        <f t="shared" si="16"/>
        <v>1</v>
      </c>
      <c r="AI15" s="82" t="s">
        <v>1</v>
      </c>
      <c r="AJ15" s="82">
        <f t="shared" si="17"/>
        <v>0</v>
      </c>
      <c r="AK15" s="82" t="s">
        <v>25</v>
      </c>
      <c r="AL15" s="82">
        <f t="shared" si="18"/>
        <v>1</v>
      </c>
      <c r="AM15" s="82" t="s">
        <v>192</v>
      </c>
      <c r="AN15" s="82">
        <f t="shared" si="19"/>
        <v>1</v>
      </c>
      <c r="AO15" s="82" t="s">
        <v>1</v>
      </c>
      <c r="AP15" s="82">
        <f t="shared" si="0"/>
        <v>0</v>
      </c>
      <c r="AQ15" s="68">
        <f t="shared" si="20"/>
        <v>16</v>
      </c>
      <c r="AR15" s="137" t="str">
        <f t="shared" si="21"/>
        <v>CATASTRÓFICO</v>
      </c>
    </row>
    <row r="16" spans="1:44" ht="45" x14ac:dyDescent="0.2">
      <c r="A16" s="136">
        <v>11</v>
      </c>
      <c r="B16" s="100" t="str">
        <f>'1. Identificación del riesgo'!C22</f>
        <v>Indebida selección de fundaciones o firmas que no cumplen los requisitos técnicos o financieros para la prestación de los servicios Planes de Alimentación Escolar PAE.</v>
      </c>
      <c r="C16" s="82" t="s">
        <v>25</v>
      </c>
      <c r="D16" s="82">
        <f t="shared" si="1"/>
        <v>1</v>
      </c>
      <c r="E16" s="82" t="s">
        <v>25</v>
      </c>
      <c r="F16" s="82">
        <f t="shared" si="2"/>
        <v>1</v>
      </c>
      <c r="G16" s="82" t="s">
        <v>25</v>
      </c>
      <c r="H16" s="82">
        <f t="shared" si="3"/>
        <v>1</v>
      </c>
      <c r="I16" s="82" t="s">
        <v>25</v>
      </c>
      <c r="J16" s="82">
        <f t="shared" si="4"/>
        <v>1</v>
      </c>
      <c r="K16" s="82" t="s">
        <v>25</v>
      </c>
      <c r="L16" s="82">
        <f t="shared" si="5"/>
        <v>1</v>
      </c>
      <c r="M16" s="82" t="s">
        <v>1</v>
      </c>
      <c r="N16" s="82">
        <f t="shared" si="6"/>
        <v>0</v>
      </c>
      <c r="O16" s="82" t="s">
        <v>25</v>
      </c>
      <c r="P16" s="82">
        <f t="shared" si="7"/>
        <v>1</v>
      </c>
      <c r="Q16" s="82" t="s">
        <v>25</v>
      </c>
      <c r="R16" s="82">
        <f t="shared" si="8"/>
        <v>1</v>
      </c>
      <c r="S16" s="82" t="s">
        <v>25</v>
      </c>
      <c r="T16" s="82">
        <f t="shared" si="9"/>
        <v>1</v>
      </c>
      <c r="U16" s="82" t="s">
        <v>25</v>
      </c>
      <c r="V16" s="82">
        <f t="shared" si="10"/>
        <v>1</v>
      </c>
      <c r="W16" s="82" t="s">
        <v>25</v>
      </c>
      <c r="X16" s="82">
        <f t="shared" si="11"/>
        <v>1</v>
      </c>
      <c r="Y16" s="82" t="s">
        <v>1</v>
      </c>
      <c r="Z16" s="82">
        <f t="shared" si="12"/>
        <v>0</v>
      </c>
      <c r="AA16" s="82" t="s">
        <v>25</v>
      </c>
      <c r="AB16" s="82">
        <f t="shared" si="13"/>
        <v>1</v>
      </c>
      <c r="AC16" s="82" t="s">
        <v>1</v>
      </c>
      <c r="AD16" s="82">
        <f t="shared" si="14"/>
        <v>0</v>
      </c>
      <c r="AE16" s="82" t="s">
        <v>1</v>
      </c>
      <c r="AF16" s="82">
        <f t="shared" si="15"/>
        <v>0</v>
      </c>
      <c r="AG16" s="82" t="s">
        <v>25</v>
      </c>
      <c r="AH16" s="82">
        <f t="shared" si="16"/>
        <v>1</v>
      </c>
      <c r="AI16" s="82" t="s">
        <v>1</v>
      </c>
      <c r="AJ16" s="82">
        <f t="shared" si="17"/>
        <v>0</v>
      </c>
      <c r="AK16" s="82" t="s">
        <v>25</v>
      </c>
      <c r="AL16" s="82">
        <f t="shared" si="18"/>
        <v>1</v>
      </c>
      <c r="AM16" s="82" t="s">
        <v>192</v>
      </c>
      <c r="AN16" s="82">
        <f t="shared" si="19"/>
        <v>1</v>
      </c>
      <c r="AO16" s="82" t="s">
        <v>1</v>
      </c>
      <c r="AP16" s="82">
        <f t="shared" si="0"/>
        <v>0</v>
      </c>
      <c r="AQ16" s="68">
        <f t="shared" si="20"/>
        <v>14</v>
      </c>
      <c r="AR16" s="137" t="str">
        <f t="shared" si="21"/>
        <v>CATASTRÓFICO</v>
      </c>
    </row>
    <row r="17" spans="1:44" ht="45" x14ac:dyDescent="0.2">
      <c r="A17" s="136">
        <v>12</v>
      </c>
      <c r="B17" s="100" t="str">
        <f>'1. Identificación del riesgo'!C23</f>
        <v>Omitir información sobre quejas, denuncias, inspección, vigilancia y control sobre estamentos educativos, en beneficio propio o sobre un tercero.</v>
      </c>
      <c r="C17" s="82" t="s">
        <v>25</v>
      </c>
      <c r="D17" s="82">
        <f t="shared" si="1"/>
        <v>1</v>
      </c>
      <c r="E17" s="82" t="s">
        <v>25</v>
      </c>
      <c r="F17" s="82">
        <f t="shared" si="2"/>
        <v>1</v>
      </c>
      <c r="G17" s="82" t="s">
        <v>25</v>
      </c>
      <c r="H17" s="82">
        <f t="shared" si="3"/>
        <v>1</v>
      </c>
      <c r="I17" s="82" t="s">
        <v>25</v>
      </c>
      <c r="J17" s="82">
        <f t="shared" si="4"/>
        <v>1</v>
      </c>
      <c r="K17" s="82" t="s">
        <v>25</v>
      </c>
      <c r="L17" s="82">
        <f t="shared" si="5"/>
        <v>1</v>
      </c>
      <c r="M17" s="82" t="s">
        <v>25</v>
      </c>
      <c r="N17" s="82">
        <f t="shared" si="6"/>
        <v>1</v>
      </c>
      <c r="O17" s="82" t="s">
        <v>25</v>
      </c>
      <c r="P17" s="82">
        <f t="shared" si="7"/>
        <v>1</v>
      </c>
      <c r="Q17" s="82" t="s">
        <v>25</v>
      </c>
      <c r="R17" s="82">
        <f t="shared" si="8"/>
        <v>1</v>
      </c>
      <c r="S17" s="82" t="s">
        <v>25</v>
      </c>
      <c r="T17" s="82">
        <f t="shared" si="9"/>
        <v>1</v>
      </c>
      <c r="U17" s="82" t="s">
        <v>25</v>
      </c>
      <c r="V17" s="82">
        <f t="shared" si="10"/>
        <v>1</v>
      </c>
      <c r="W17" s="82" t="s">
        <v>25</v>
      </c>
      <c r="X17" s="82">
        <f t="shared" si="11"/>
        <v>1</v>
      </c>
      <c r="Y17" s="82" t="s">
        <v>1</v>
      </c>
      <c r="Z17" s="82">
        <f t="shared" si="12"/>
        <v>0</v>
      </c>
      <c r="AA17" s="82" t="s">
        <v>25</v>
      </c>
      <c r="AB17" s="82">
        <f t="shared" si="13"/>
        <v>1</v>
      </c>
      <c r="AC17" s="82" t="s">
        <v>25</v>
      </c>
      <c r="AD17" s="82">
        <f t="shared" si="14"/>
        <v>1</v>
      </c>
      <c r="AE17" s="82" t="s">
        <v>25</v>
      </c>
      <c r="AF17" s="82">
        <f t="shared" si="15"/>
        <v>1</v>
      </c>
      <c r="AG17" s="82" t="s">
        <v>25</v>
      </c>
      <c r="AH17" s="82">
        <f t="shared" si="16"/>
        <v>1</v>
      </c>
      <c r="AI17" s="82" t="s">
        <v>1</v>
      </c>
      <c r="AJ17" s="82">
        <f t="shared" si="17"/>
        <v>0</v>
      </c>
      <c r="AK17" s="82" t="s">
        <v>25</v>
      </c>
      <c r="AL17" s="82">
        <f t="shared" si="18"/>
        <v>1</v>
      </c>
      <c r="AM17" s="82" t="s">
        <v>192</v>
      </c>
      <c r="AN17" s="82">
        <f t="shared" si="19"/>
        <v>1</v>
      </c>
      <c r="AO17" s="82" t="s">
        <v>1</v>
      </c>
      <c r="AP17" s="82">
        <f t="shared" si="0"/>
        <v>0</v>
      </c>
      <c r="AQ17" s="68">
        <f t="shared" si="20"/>
        <v>17</v>
      </c>
      <c r="AR17" s="137" t="str">
        <f t="shared" si="21"/>
        <v>CATASTRÓFICO</v>
      </c>
    </row>
    <row r="18" spans="1:44" ht="45" x14ac:dyDescent="0.2">
      <c r="A18" s="136">
        <v>13</v>
      </c>
      <c r="B18" s="100" t="str">
        <f>'1. Identificación del riesgo'!C24</f>
        <v>Inadecuada supervisión del cumplimiento de las especificaciones técnicas de las obras contratadas con el fin de beneficiar a terceros</v>
      </c>
      <c r="C18" s="82" t="s">
        <v>25</v>
      </c>
      <c r="D18" s="82">
        <f t="shared" si="1"/>
        <v>1</v>
      </c>
      <c r="E18" s="82" t="s">
        <v>25</v>
      </c>
      <c r="F18" s="82">
        <f t="shared" si="2"/>
        <v>1</v>
      </c>
      <c r="G18" s="82" t="s">
        <v>25</v>
      </c>
      <c r="H18" s="82">
        <f t="shared" si="3"/>
        <v>1</v>
      </c>
      <c r="I18" s="82" t="s">
        <v>25</v>
      </c>
      <c r="J18" s="82">
        <f t="shared" si="4"/>
        <v>1</v>
      </c>
      <c r="K18" s="82" t="s">
        <v>25</v>
      </c>
      <c r="L18" s="82">
        <f t="shared" si="5"/>
        <v>1</v>
      </c>
      <c r="M18" s="82" t="s">
        <v>1</v>
      </c>
      <c r="N18" s="82">
        <f t="shared" si="6"/>
        <v>0</v>
      </c>
      <c r="O18" s="82" t="s">
        <v>25</v>
      </c>
      <c r="P18" s="82">
        <f t="shared" si="7"/>
        <v>1</v>
      </c>
      <c r="Q18" s="82" t="s">
        <v>25</v>
      </c>
      <c r="R18" s="82">
        <f t="shared" si="8"/>
        <v>1</v>
      </c>
      <c r="S18" s="82" t="s">
        <v>25</v>
      </c>
      <c r="T18" s="82">
        <f t="shared" si="9"/>
        <v>1</v>
      </c>
      <c r="U18" s="82" t="s">
        <v>25</v>
      </c>
      <c r="V18" s="82">
        <f t="shared" si="10"/>
        <v>1</v>
      </c>
      <c r="W18" s="82" t="s">
        <v>25</v>
      </c>
      <c r="X18" s="82">
        <f t="shared" si="11"/>
        <v>1</v>
      </c>
      <c r="Y18" s="82" t="s">
        <v>1</v>
      </c>
      <c r="Z18" s="82">
        <f t="shared" si="12"/>
        <v>0</v>
      </c>
      <c r="AA18" s="82" t="s">
        <v>25</v>
      </c>
      <c r="AB18" s="82">
        <f t="shared" si="13"/>
        <v>1</v>
      </c>
      <c r="AC18" s="82" t="s">
        <v>1</v>
      </c>
      <c r="AD18" s="82">
        <f t="shared" si="14"/>
        <v>0</v>
      </c>
      <c r="AE18" s="82" t="s">
        <v>25</v>
      </c>
      <c r="AF18" s="82">
        <f t="shared" si="15"/>
        <v>1</v>
      </c>
      <c r="AG18" s="82" t="s">
        <v>25</v>
      </c>
      <c r="AH18" s="82">
        <f t="shared" si="16"/>
        <v>1</v>
      </c>
      <c r="AI18" s="82" t="s">
        <v>1</v>
      </c>
      <c r="AJ18" s="82">
        <f t="shared" si="17"/>
        <v>0</v>
      </c>
      <c r="AK18" s="82" t="s">
        <v>25</v>
      </c>
      <c r="AL18" s="82">
        <f t="shared" si="18"/>
        <v>1</v>
      </c>
      <c r="AM18" s="82" t="s">
        <v>192</v>
      </c>
      <c r="AN18" s="82">
        <f t="shared" si="19"/>
        <v>1</v>
      </c>
      <c r="AO18" s="82" t="s">
        <v>1</v>
      </c>
      <c r="AP18" s="82">
        <f t="shared" si="0"/>
        <v>0</v>
      </c>
      <c r="AQ18" s="68">
        <f t="shared" si="20"/>
        <v>15</v>
      </c>
      <c r="AR18" s="137" t="str">
        <f t="shared" si="21"/>
        <v>CATASTRÓFICO</v>
      </c>
    </row>
    <row r="19" spans="1:44" ht="60" x14ac:dyDescent="0.2">
      <c r="A19" s="136">
        <v>14</v>
      </c>
      <c r="B19" s="100" t="str">
        <f>'1. Identificación del riesgo'!C25</f>
        <v>Otorgar permisos para construcción, reforma, ampliación, remodelación y demolición de edificaciones, sin el cumplimiento de los requisitos legales, beneficiando a terceros con su expedición.</v>
      </c>
      <c r="C19" s="82" t="s">
        <v>25</v>
      </c>
      <c r="D19" s="82">
        <f t="shared" si="1"/>
        <v>1</v>
      </c>
      <c r="E19" s="82" t="s">
        <v>25</v>
      </c>
      <c r="F19" s="82">
        <f t="shared" si="2"/>
        <v>1</v>
      </c>
      <c r="G19" s="82" t="s">
        <v>25</v>
      </c>
      <c r="H19" s="82">
        <f t="shared" si="3"/>
        <v>1</v>
      </c>
      <c r="I19" s="82" t="s">
        <v>25</v>
      </c>
      <c r="J19" s="82">
        <f t="shared" si="4"/>
        <v>1</v>
      </c>
      <c r="K19" s="82" t="s">
        <v>25</v>
      </c>
      <c r="L19" s="82">
        <f t="shared" si="5"/>
        <v>1</v>
      </c>
      <c r="M19" s="82" t="s">
        <v>1</v>
      </c>
      <c r="N19" s="82">
        <f t="shared" si="6"/>
        <v>0</v>
      </c>
      <c r="O19" s="82" t="s">
        <v>25</v>
      </c>
      <c r="P19" s="82">
        <f t="shared" si="7"/>
        <v>1</v>
      </c>
      <c r="Q19" s="82" t="s">
        <v>25</v>
      </c>
      <c r="R19" s="82">
        <f t="shared" si="8"/>
        <v>1</v>
      </c>
      <c r="S19" s="82" t="s">
        <v>1</v>
      </c>
      <c r="T19" s="82">
        <f t="shared" si="9"/>
        <v>0</v>
      </c>
      <c r="U19" s="82" t="s">
        <v>25</v>
      </c>
      <c r="V19" s="82">
        <f t="shared" si="10"/>
        <v>1</v>
      </c>
      <c r="W19" s="82" t="s">
        <v>25</v>
      </c>
      <c r="X19" s="82">
        <f t="shared" si="11"/>
        <v>1</v>
      </c>
      <c r="Y19" s="82" t="s">
        <v>25</v>
      </c>
      <c r="Z19" s="82">
        <f t="shared" si="12"/>
        <v>1</v>
      </c>
      <c r="AA19" s="82" t="s">
        <v>25</v>
      </c>
      <c r="AB19" s="82">
        <f t="shared" si="13"/>
        <v>1</v>
      </c>
      <c r="AC19" s="82" t="s">
        <v>25</v>
      </c>
      <c r="AD19" s="82">
        <f t="shared" si="14"/>
        <v>1</v>
      </c>
      <c r="AE19" s="82" t="s">
        <v>25</v>
      </c>
      <c r="AF19" s="82">
        <f t="shared" si="15"/>
        <v>1</v>
      </c>
      <c r="AG19" s="82" t="s">
        <v>25</v>
      </c>
      <c r="AH19" s="82">
        <f t="shared" si="16"/>
        <v>1</v>
      </c>
      <c r="AI19" s="82" t="s">
        <v>1</v>
      </c>
      <c r="AJ19" s="82">
        <f t="shared" si="17"/>
        <v>0</v>
      </c>
      <c r="AK19" s="82" t="s">
        <v>25</v>
      </c>
      <c r="AL19" s="82">
        <f t="shared" si="18"/>
        <v>1</v>
      </c>
      <c r="AM19" s="82" t="s">
        <v>1</v>
      </c>
      <c r="AN19" s="82">
        <f t="shared" si="19"/>
        <v>0</v>
      </c>
      <c r="AO19" s="82" t="s">
        <v>25</v>
      </c>
      <c r="AP19" s="82">
        <f t="shared" si="0"/>
        <v>1</v>
      </c>
      <c r="AQ19" s="68">
        <f t="shared" si="20"/>
        <v>16</v>
      </c>
      <c r="AR19" s="137" t="str">
        <f t="shared" si="21"/>
        <v>CATASTRÓFICO</v>
      </c>
    </row>
    <row r="20" spans="1:44" ht="60" x14ac:dyDescent="0.2">
      <c r="A20" s="136">
        <v>15</v>
      </c>
      <c r="B20" s="100" t="str">
        <f>'1. Identificación del riesgo'!C26</f>
        <v>Negarse a entregar información a las veedurías ciudadanas y grupos de interés que solicitan información a la entidad obstaculizando el control social y aumentando la probabilidad de ocurrencia de casos de corrupción.</v>
      </c>
      <c r="C20" s="82" t="s">
        <v>25</v>
      </c>
      <c r="D20" s="82">
        <f t="shared" si="1"/>
        <v>1</v>
      </c>
      <c r="E20" s="82" t="s">
        <v>25</v>
      </c>
      <c r="F20" s="82">
        <f t="shared" si="2"/>
        <v>1</v>
      </c>
      <c r="G20" s="82" t="s">
        <v>25</v>
      </c>
      <c r="H20" s="82">
        <f t="shared" si="3"/>
        <v>1</v>
      </c>
      <c r="I20" s="82" t="s">
        <v>25</v>
      </c>
      <c r="J20" s="82">
        <f t="shared" si="4"/>
        <v>1</v>
      </c>
      <c r="K20" s="82" t="s">
        <v>25</v>
      </c>
      <c r="L20" s="82">
        <f t="shared" si="5"/>
        <v>1</v>
      </c>
      <c r="M20" s="82" t="s">
        <v>1</v>
      </c>
      <c r="N20" s="82">
        <f t="shared" si="6"/>
        <v>0</v>
      </c>
      <c r="O20" s="82" t="s">
        <v>25</v>
      </c>
      <c r="P20" s="82">
        <f t="shared" si="7"/>
        <v>1</v>
      </c>
      <c r="Q20" s="82" t="s">
        <v>25</v>
      </c>
      <c r="R20" s="82">
        <f t="shared" si="8"/>
        <v>1</v>
      </c>
      <c r="S20" s="82" t="s">
        <v>1</v>
      </c>
      <c r="T20" s="82">
        <f t="shared" si="9"/>
        <v>0</v>
      </c>
      <c r="U20" s="82" t="s">
        <v>25</v>
      </c>
      <c r="V20" s="82">
        <f t="shared" si="10"/>
        <v>1</v>
      </c>
      <c r="W20" s="82" t="s">
        <v>25</v>
      </c>
      <c r="X20" s="82">
        <f t="shared" si="11"/>
        <v>1</v>
      </c>
      <c r="Y20" s="82" t="s">
        <v>1</v>
      </c>
      <c r="Z20" s="82">
        <f t="shared" si="12"/>
        <v>0</v>
      </c>
      <c r="AA20" s="82" t="s">
        <v>25</v>
      </c>
      <c r="AB20" s="82">
        <f t="shared" si="13"/>
        <v>1</v>
      </c>
      <c r="AC20" s="82" t="s">
        <v>1</v>
      </c>
      <c r="AD20" s="82">
        <f t="shared" si="14"/>
        <v>0</v>
      </c>
      <c r="AE20" s="82" t="s">
        <v>25</v>
      </c>
      <c r="AF20" s="82">
        <f t="shared" si="15"/>
        <v>1</v>
      </c>
      <c r="AG20" s="82" t="s">
        <v>25</v>
      </c>
      <c r="AH20" s="82">
        <f t="shared" si="16"/>
        <v>1</v>
      </c>
      <c r="AI20" s="82" t="s">
        <v>1</v>
      </c>
      <c r="AJ20" s="82">
        <f t="shared" si="17"/>
        <v>0</v>
      </c>
      <c r="AK20" s="82" t="s">
        <v>25</v>
      </c>
      <c r="AL20" s="82">
        <f t="shared" si="18"/>
        <v>1</v>
      </c>
      <c r="AM20" s="82" t="s">
        <v>25</v>
      </c>
      <c r="AN20" s="82">
        <f t="shared" si="19"/>
        <v>1</v>
      </c>
      <c r="AO20" s="82" t="s">
        <v>25</v>
      </c>
      <c r="AP20" s="82">
        <f t="shared" si="0"/>
        <v>1</v>
      </c>
      <c r="AQ20" s="68">
        <f t="shared" si="20"/>
        <v>15</v>
      </c>
      <c r="AR20" s="137" t="str">
        <f t="shared" si="21"/>
        <v>CATASTRÓFICO</v>
      </c>
    </row>
    <row r="21" spans="1:44" ht="38.25" customHeight="1" x14ac:dyDescent="0.2">
      <c r="A21" s="136">
        <v>16</v>
      </c>
      <c r="B21" s="100" t="str">
        <f>'1. Identificación del riesgo'!C27</f>
        <v>Cobro indebido por gestionar y/o posibilitar trámites, servicios y/o procedimientos administrativos</v>
      </c>
      <c r="C21" s="82" t="s">
        <v>25</v>
      </c>
      <c r="D21" s="82">
        <f t="shared" si="1"/>
        <v>1</v>
      </c>
      <c r="E21" s="82" t="s">
        <v>25</v>
      </c>
      <c r="F21" s="82">
        <f t="shared" si="2"/>
        <v>1</v>
      </c>
      <c r="G21" s="82" t="s">
        <v>25</v>
      </c>
      <c r="H21" s="82">
        <f t="shared" si="3"/>
        <v>1</v>
      </c>
      <c r="I21" s="82" t="s">
        <v>25</v>
      </c>
      <c r="J21" s="82">
        <f t="shared" si="4"/>
        <v>1</v>
      </c>
      <c r="K21" s="82" t="s">
        <v>25</v>
      </c>
      <c r="L21" s="82">
        <f t="shared" si="5"/>
        <v>1</v>
      </c>
      <c r="M21" s="82" t="s">
        <v>25</v>
      </c>
      <c r="N21" s="82">
        <f t="shared" si="6"/>
        <v>1</v>
      </c>
      <c r="O21" s="82" t="s">
        <v>25</v>
      </c>
      <c r="P21" s="82">
        <f t="shared" si="7"/>
        <v>1</v>
      </c>
      <c r="Q21" s="82" t="s">
        <v>25</v>
      </c>
      <c r="R21" s="82">
        <f t="shared" si="8"/>
        <v>1</v>
      </c>
      <c r="S21" s="82" t="s">
        <v>1</v>
      </c>
      <c r="T21" s="82">
        <f t="shared" si="9"/>
        <v>0</v>
      </c>
      <c r="U21" s="82" t="s">
        <v>25</v>
      </c>
      <c r="V21" s="82">
        <f t="shared" si="10"/>
        <v>1</v>
      </c>
      <c r="W21" s="82" t="s">
        <v>25</v>
      </c>
      <c r="X21" s="82">
        <f t="shared" si="11"/>
        <v>1</v>
      </c>
      <c r="Y21" s="82" t="s">
        <v>1</v>
      </c>
      <c r="Z21" s="82">
        <f t="shared" si="12"/>
        <v>0</v>
      </c>
      <c r="AA21" s="82" t="s">
        <v>25</v>
      </c>
      <c r="AB21" s="82">
        <f t="shared" si="13"/>
        <v>1</v>
      </c>
      <c r="AC21" s="82" t="s">
        <v>25</v>
      </c>
      <c r="AD21" s="82">
        <f t="shared" si="14"/>
        <v>1</v>
      </c>
      <c r="AE21" s="82" t="s">
        <v>25</v>
      </c>
      <c r="AF21" s="82">
        <f t="shared" si="15"/>
        <v>1</v>
      </c>
      <c r="AG21" s="82" t="s">
        <v>25</v>
      </c>
      <c r="AH21" s="82">
        <f t="shared" si="16"/>
        <v>1</v>
      </c>
      <c r="AI21" s="82" t="s">
        <v>1</v>
      </c>
      <c r="AJ21" s="82">
        <f t="shared" si="17"/>
        <v>0</v>
      </c>
      <c r="AK21" s="82" t="s">
        <v>25</v>
      </c>
      <c r="AL21" s="82">
        <f t="shared" si="18"/>
        <v>1</v>
      </c>
      <c r="AM21" s="82" t="s">
        <v>25</v>
      </c>
      <c r="AN21" s="82">
        <f t="shared" si="19"/>
        <v>1</v>
      </c>
      <c r="AO21" s="82" t="s">
        <v>1</v>
      </c>
      <c r="AP21" s="82">
        <f t="shared" si="0"/>
        <v>0</v>
      </c>
      <c r="AQ21" s="68">
        <f t="shared" si="20"/>
        <v>16</v>
      </c>
      <c r="AR21" s="137" t="str">
        <f t="shared" si="21"/>
        <v>CATASTRÓFICO</v>
      </c>
    </row>
    <row r="22" spans="1:44" ht="45" x14ac:dyDescent="0.2">
      <c r="A22" s="136">
        <v>17</v>
      </c>
      <c r="B22" s="100" t="str">
        <f>'1. Identificación del riesgo'!C28</f>
        <v>Pagar cuentas que no reúnen los requisitos legales y los reglamentarios exigidos por la alcaldía, para sacar provecho propio o favorecer al acreedor</v>
      </c>
      <c r="C22" s="82" t="s">
        <v>25</v>
      </c>
      <c r="D22" s="82">
        <f t="shared" si="1"/>
        <v>1</v>
      </c>
      <c r="E22" s="82" t="s">
        <v>25</v>
      </c>
      <c r="F22" s="82">
        <f t="shared" si="2"/>
        <v>1</v>
      </c>
      <c r="G22" s="82" t="s">
        <v>25</v>
      </c>
      <c r="H22" s="82">
        <f t="shared" si="3"/>
        <v>1</v>
      </c>
      <c r="I22" s="82" t="s">
        <v>25</v>
      </c>
      <c r="J22" s="82">
        <f t="shared" si="4"/>
        <v>1</v>
      </c>
      <c r="K22" s="82" t="s">
        <v>25</v>
      </c>
      <c r="L22" s="82">
        <f t="shared" si="5"/>
        <v>1</v>
      </c>
      <c r="M22" s="82" t="s">
        <v>1</v>
      </c>
      <c r="N22" s="82">
        <f t="shared" si="6"/>
        <v>0</v>
      </c>
      <c r="O22" s="82" t="s">
        <v>25</v>
      </c>
      <c r="P22" s="82">
        <f t="shared" si="7"/>
        <v>1</v>
      </c>
      <c r="Q22" s="82" t="s">
        <v>25</v>
      </c>
      <c r="R22" s="82">
        <f t="shared" si="8"/>
        <v>1</v>
      </c>
      <c r="S22" s="82" t="s">
        <v>1</v>
      </c>
      <c r="T22" s="82">
        <f t="shared" si="9"/>
        <v>0</v>
      </c>
      <c r="U22" s="82" t="s">
        <v>25</v>
      </c>
      <c r="V22" s="82">
        <f t="shared" si="10"/>
        <v>1</v>
      </c>
      <c r="W22" s="82" t="s">
        <v>25</v>
      </c>
      <c r="X22" s="82">
        <f t="shared" si="11"/>
        <v>1</v>
      </c>
      <c r="Y22" s="82" t="s">
        <v>1</v>
      </c>
      <c r="Z22" s="82">
        <f t="shared" si="12"/>
        <v>0</v>
      </c>
      <c r="AA22" s="82" t="s">
        <v>25</v>
      </c>
      <c r="AB22" s="82">
        <f t="shared" si="13"/>
        <v>1</v>
      </c>
      <c r="AC22" s="82" t="s">
        <v>1</v>
      </c>
      <c r="AD22" s="82">
        <f t="shared" si="14"/>
        <v>0</v>
      </c>
      <c r="AE22" s="82" t="s">
        <v>25</v>
      </c>
      <c r="AF22" s="82">
        <f t="shared" si="15"/>
        <v>1</v>
      </c>
      <c r="AG22" s="82" t="s">
        <v>25</v>
      </c>
      <c r="AH22" s="82">
        <f t="shared" si="16"/>
        <v>1</v>
      </c>
      <c r="AI22" s="82" t="s">
        <v>1</v>
      </c>
      <c r="AJ22" s="82">
        <f t="shared" si="17"/>
        <v>0</v>
      </c>
      <c r="AK22" s="82" t="s">
        <v>25</v>
      </c>
      <c r="AL22" s="82">
        <f t="shared" si="18"/>
        <v>1</v>
      </c>
      <c r="AM22" s="82" t="s">
        <v>1</v>
      </c>
      <c r="AN22" s="82">
        <f t="shared" si="19"/>
        <v>0</v>
      </c>
      <c r="AO22" s="82" t="s">
        <v>1</v>
      </c>
      <c r="AP22" s="82">
        <f t="shared" si="0"/>
        <v>0</v>
      </c>
      <c r="AQ22" s="68">
        <f t="shared" si="20"/>
        <v>13</v>
      </c>
      <c r="AR22" s="137" t="str">
        <f t="shared" si="21"/>
        <v>CATASTRÓFICO</v>
      </c>
    </row>
    <row r="23" spans="1:44" ht="45" x14ac:dyDescent="0.2">
      <c r="A23" s="136">
        <v>18</v>
      </c>
      <c r="B23" s="100" t="str">
        <f>'1. Identificación del riesgo'!C29</f>
        <v>Conceder prescripción o descuentos en impuestos a contribuyentes, sin el lleno de los requisitos legales, para obtener provecho o favorecer a terceros.</v>
      </c>
      <c r="C23" s="82" t="s">
        <v>25</v>
      </c>
      <c r="D23" s="82">
        <f t="shared" si="1"/>
        <v>1</v>
      </c>
      <c r="E23" s="82" t="s">
        <v>25</v>
      </c>
      <c r="F23" s="82">
        <f t="shared" si="2"/>
        <v>1</v>
      </c>
      <c r="G23" s="82" t="s">
        <v>25</v>
      </c>
      <c r="H23" s="82">
        <f t="shared" si="3"/>
        <v>1</v>
      </c>
      <c r="I23" s="82" t="s">
        <v>25</v>
      </c>
      <c r="J23" s="82">
        <f t="shared" si="4"/>
        <v>1</v>
      </c>
      <c r="K23" s="82" t="s">
        <v>25</v>
      </c>
      <c r="L23" s="82">
        <f t="shared" si="5"/>
        <v>1</v>
      </c>
      <c r="M23" s="82" t="s">
        <v>25</v>
      </c>
      <c r="N23" s="82">
        <f t="shared" si="6"/>
        <v>1</v>
      </c>
      <c r="O23" s="82" t="s">
        <v>25</v>
      </c>
      <c r="P23" s="82">
        <f t="shared" si="7"/>
        <v>1</v>
      </c>
      <c r="Q23" s="82" t="s">
        <v>25</v>
      </c>
      <c r="R23" s="82">
        <f t="shared" si="8"/>
        <v>1</v>
      </c>
      <c r="S23" s="82" t="s">
        <v>1</v>
      </c>
      <c r="T23" s="82">
        <f t="shared" si="9"/>
        <v>0</v>
      </c>
      <c r="U23" s="82" t="s">
        <v>25</v>
      </c>
      <c r="V23" s="82">
        <f t="shared" si="10"/>
        <v>1</v>
      </c>
      <c r="W23" s="82" t="s">
        <v>25</v>
      </c>
      <c r="X23" s="82">
        <f t="shared" si="11"/>
        <v>1</v>
      </c>
      <c r="Y23" s="82" t="s">
        <v>1</v>
      </c>
      <c r="Z23" s="82">
        <f t="shared" si="12"/>
        <v>0</v>
      </c>
      <c r="AA23" s="82" t="s">
        <v>25</v>
      </c>
      <c r="AB23" s="82">
        <f t="shared" si="13"/>
        <v>1</v>
      </c>
      <c r="AC23" s="82" t="s">
        <v>25</v>
      </c>
      <c r="AD23" s="82">
        <f t="shared" si="14"/>
        <v>1</v>
      </c>
      <c r="AE23" s="82" t="s">
        <v>25</v>
      </c>
      <c r="AF23" s="82">
        <f t="shared" si="15"/>
        <v>1</v>
      </c>
      <c r="AG23" s="82" t="s">
        <v>25</v>
      </c>
      <c r="AH23" s="82">
        <f t="shared" si="16"/>
        <v>1</v>
      </c>
      <c r="AI23" s="82" t="s">
        <v>1</v>
      </c>
      <c r="AJ23" s="82">
        <f t="shared" si="17"/>
        <v>0</v>
      </c>
      <c r="AK23" s="82" t="s">
        <v>25</v>
      </c>
      <c r="AL23" s="82">
        <f t="shared" si="18"/>
        <v>1</v>
      </c>
      <c r="AM23" s="82" t="s">
        <v>1</v>
      </c>
      <c r="AN23" s="82">
        <f t="shared" si="19"/>
        <v>0</v>
      </c>
      <c r="AO23" s="82" t="s">
        <v>1</v>
      </c>
      <c r="AP23" s="82">
        <f t="shared" si="0"/>
        <v>0</v>
      </c>
      <c r="AQ23" s="68">
        <f t="shared" si="20"/>
        <v>15</v>
      </c>
      <c r="AR23" s="137" t="str">
        <f t="shared" si="21"/>
        <v>CATASTRÓFICO</v>
      </c>
    </row>
    <row r="24" spans="1:44" ht="45" x14ac:dyDescent="0.2">
      <c r="A24" s="136">
        <v>19</v>
      </c>
      <c r="B24" s="100" t="str">
        <f>'1. Identificación del riesgo'!C30</f>
        <v>Direccionar los procesos de selección contractual para favorecer a proponentes específicos, a cambio de un provecho o utilidad</v>
      </c>
      <c r="C24" s="82" t="s">
        <v>25</v>
      </c>
      <c r="D24" s="82">
        <f t="shared" si="1"/>
        <v>1</v>
      </c>
      <c r="E24" s="82" t="s">
        <v>25</v>
      </c>
      <c r="F24" s="82">
        <f t="shared" si="2"/>
        <v>1</v>
      </c>
      <c r="G24" s="82" t="s">
        <v>25</v>
      </c>
      <c r="H24" s="82">
        <f t="shared" si="3"/>
        <v>1</v>
      </c>
      <c r="I24" s="82" t="s">
        <v>25</v>
      </c>
      <c r="J24" s="82">
        <f t="shared" si="4"/>
        <v>1</v>
      </c>
      <c r="K24" s="82" t="s">
        <v>25</v>
      </c>
      <c r="L24" s="82">
        <f t="shared" si="5"/>
        <v>1</v>
      </c>
      <c r="M24" s="82" t="s">
        <v>1</v>
      </c>
      <c r="N24" s="82">
        <f t="shared" si="6"/>
        <v>0</v>
      </c>
      <c r="O24" s="82" t="s">
        <v>25</v>
      </c>
      <c r="P24" s="82">
        <f t="shared" si="7"/>
        <v>1</v>
      </c>
      <c r="Q24" s="82" t="s">
        <v>25</v>
      </c>
      <c r="R24" s="82">
        <f t="shared" si="8"/>
        <v>1</v>
      </c>
      <c r="S24" s="82" t="s">
        <v>1</v>
      </c>
      <c r="T24" s="82">
        <f t="shared" si="9"/>
        <v>0</v>
      </c>
      <c r="U24" s="82" t="s">
        <v>25</v>
      </c>
      <c r="V24" s="82">
        <f t="shared" si="10"/>
        <v>1</v>
      </c>
      <c r="W24" s="82" t="s">
        <v>25</v>
      </c>
      <c r="X24" s="82">
        <f t="shared" si="11"/>
        <v>1</v>
      </c>
      <c r="Y24" s="82" t="s">
        <v>1</v>
      </c>
      <c r="Z24" s="82">
        <f t="shared" si="12"/>
        <v>0</v>
      </c>
      <c r="AA24" s="82" t="s">
        <v>25</v>
      </c>
      <c r="AB24" s="82">
        <f t="shared" si="13"/>
        <v>1</v>
      </c>
      <c r="AC24" s="82" t="s">
        <v>1</v>
      </c>
      <c r="AD24" s="82">
        <f t="shared" si="14"/>
        <v>0</v>
      </c>
      <c r="AE24" s="82" t="s">
        <v>25</v>
      </c>
      <c r="AF24" s="82">
        <f t="shared" si="15"/>
        <v>1</v>
      </c>
      <c r="AG24" s="82" t="s">
        <v>25</v>
      </c>
      <c r="AH24" s="82">
        <f t="shared" si="16"/>
        <v>1</v>
      </c>
      <c r="AI24" s="82" t="s">
        <v>1</v>
      </c>
      <c r="AJ24" s="82">
        <f t="shared" si="17"/>
        <v>0</v>
      </c>
      <c r="AK24" s="82" t="s">
        <v>25</v>
      </c>
      <c r="AL24" s="82">
        <f t="shared" si="18"/>
        <v>1</v>
      </c>
      <c r="AM24" s="82" t="s">
        <v>1</v>
      </c>
      <c r="AN24" s="82">
        <f t="shared" si="19"/>
        <v>0</v>
      </c>
      <c r="AO24" s="82" t="s">
        <v>1</v>
      </c>
      <c r="AP24" s="82">
        <f t="shared" si="0"/>
        <v>0</v>
      </c>
      <c r="AQ24" s="68">
        <f t="shared" si="20"/>
        <v>13</v>
      </c>
      <c r="AR24" s="137" t="str">
        <f t="shared" si="21"/>
        <v>CATASTRÓFICO</v>
      </c>
    </row>
    <row r="25" spans="1:44" ht="45" x14ac:dyDescent="0.2">
      <c r="A25" s="136">
        <v>20</v>
      </c>
      <c r="B25" s="100" t="str">
        <f>'1. Identificación del riesgo'!C31</f>
        <v>No reportar irregularidades técnicas en el cumplimiento de contratos, convenios y programas con el fin de beneficiar a los contratistas</v>
      </c>
      <c r="C25" s="82" t="s">
        <v>25</v>
      </c>
      <c r="D25" s="82">
        <f t="shared" si="1"/>
        <v>1</v>
      </c>
      <c r="E25" s="82" t="s">
        <v>25</v>
      </c>
      <c r="F25" s="82">
        <f t="shared" si="2"/>
        <v>1</v>
      </c>
      <c r="G25" s="82" t="s">
        <v>25</v>
      </c>
      <c r="H25" s="82">
        <f t="shared" si="3"/>
        <v>1</v>
      </c>
      <c r="I25" s="82" t="s">
        <v>25</v>
      </c>
      <c r="J25" s="82">
        <f t="shared" si="4"/>
        <v>1</v>
      </c>
      <c r="K25" s="82" t="s">
        <v>25</v>
      </c>
      <c r="L25" s="82">
        <f t="shared" si="5"/>
        <v>1</v>
      </c>
      <c r="M25" s="82" t="s">
        <v>25</v>
      </c>
      <c r="N25" s="82">
        <f t="shared" si="6"/>
        <v>1</v>
      </c>
      <c r="O25" s="82" t="s">
        <v>25</v>
      </c>
      <c r="P25" s="82">
        <f t="shared" si="7"/>
        <v>1</v>
      </c>
      <c r="Q25" s="82" t="s">
        <v>25</v>
      </c>
      <c r="R25" s="82">
        <f t="shared" si="8"/>
        <v>1</v>
      </c>
      <c r="S25" s="82" t="s">
        <v>1</v>
      </c>
      <c r="T25" s="82">
        <f t="shared" si="9"/>
        <v>0</v>
      </c>
      <c r="U25" s="82" t="s">
        <v>25</v>
      </c>
      <c r="V25" s="82">
        <f t="shared" si="10"/>
        <v>1</v>
      </c>
      <c r="W25" s="82" t="s">
        <v>25</v>
      </c>
      <c r="X25" s="82">
        <f t="shared" si="11"/>
        <v>1</v>
      </c>
      <c r="Y25" s="82" t="s">
        <v>1</v>
      </c>
      <c r="Z25" s="82">
        <f t="shared" si="12"/>
        <v>0</v>
      </c>
      <c r="AA25" s="82" t="s">
        <v>25</v>
      </c>
      <c r="AB25" s="82">
        <f t="shared" si="13"/>
        <v>1</v>
      </c>
      <c r="AC25" s="82" t="s">
        <v>25</v>
      </c>
      <c r="AD25" s="82">
        <f t="shared" si="14"/>
        <v>1</v>
      </c>
      <c r="AE25" s="82" t="s">
        <v>25</v>
      </c>
      <c r="AF25" s="82">
        <f t="shared" si="15"/>
        <v>1</v>
      </c>
      <c r="AG25" s="82" t="s">
        <v>25</v>
      </c>
      <c r="AH25" s="82">
        <f t="shared" si="16"/>
        <v>1</v>
      </c>
      <c r="AI25" s="82" t="s">
        <v>25</v>
      </c>
      <c r="AJ25" s="82">
        <f t="shared" si="17"/>
        <v>1</v>
      </c>
      <c r="AK25" s="82" t="s">
        <v>25</v>
      </c>
      <c r="AL25" s="82">
        <f t="shared" si="18"/>
        <v>1</v>
      </c>
      <c r="AM25" s="82" t="s">
        <v>1</v>
      </c>
      <c r="AN25" s="82">
        <f t="shared" si="19"/>
        <v>0</v>
      </c>
      <c r="AO25" s="82" t="s">
        <v>1</v>
      </c>
      <c r="AP25" s="82">
        <f t="shared" si="0"/>
        <v>0</v>
      </c>
      <c r="AQ25" s="68">
        <f t="shared" si="20"/>
        <v>16</v>
      </c>
      <c r="AR25" s="137" t="str">
        <f t="shared" si="21"/>
        <v>CATASTRÓFICO</v>
      </c>
    </row>
    <row r="26" spans="1:44" ht="63.75" customHeight="1" x14ac:dyDescent="0.2">
      <c r="A26" s="136">
        <v>21</v>
      </c>
      <c r="B26" s="100" t="str">
        <f>'1. Identificación del riesgo'!C32</f>
        <v>No reportar u omitir, el incumplimiento de actividades relacionadas con el mantenimiento preventivo o correctivo de los bienes de la alcaldía, con el fin de obtener beneficios particulares o favorecer al contratista</v>
      </c>
      <c r="C26" s="82" t="s">
        <v>25</v>
      </c>
      <c r="D26" s="82">
        <f t="shared" si="1"/>
        <v>1</v>
      </c>
      <c r="E26" s="82" t="s">
        <v>25</v>
      </c>
      <c r="F26" s="82">
        <f t="shared" si="2"/>
        <v>1</v>
      </c>
      <c r="G26" s="82" t="s">
        <v>25</v>
      </c>
      <c r="H26" s="82">
        <f t="shared" si="3"/>
        <v>1</v>
      </c>
      <c r="I26" s="82" t="s">
        <v>25</v>
      </c>
      <c r="J26" s="82">
        <f t="shared" si="4"/>
        <v>1</v>
      </c>
      <c r="K26" s="82" t="s">
        <v>25</v>
      </c>
      <c r="L26" s="82">
        <f t="shared" si="5"/>
        <v>1</v>
      </c>
      <c r="M26" s="82" t="s">
        <v>1</v>
      </c>
      <c r="N26" s="82">
        <f t="shared" si="6"/>
        <v>0</v>
      </c>
      <c r="O26" s="82" t="s">
        <v>25</v>
      </c>
      <c r="P26" s="82">
        <f t="shared" si="7"/>
        <v>1</v>
      </c>
      <c r="Q26" s="82" t="s">
        <v>25</v>
      </c>
      <c r="R26" s="82">
        <f t="shared" si="8"/>
        <v>1</v>
      </c>
      <c r="S26" s="82" t="s">
        <v>1</v>
      </c>
      <c r="T26" s="82">
        <f t="shared" si="9"/>
        <v>0</v>
      </c>
      <c r="U26" s="82" t="s">
        <v>25</v>
      </c>
      <c r="V26" s="82">
        <f t="shared" si="10"/>
        <v>1</v>
      </c>
      <c r="W26" s="82" t="s">
        <v>25</v>
      </c>
      <c r="X26" s="82">
        <f t="shared" si="11"/>
        <v>1</v>
      </c>
      <c r="Y26" s="82" t="s">
        <v>1</v>
      </c>
      <c r="Z26" s="82">
        <f t="shared" si="12"/>
        <v>0</v>
      </c>
      <c r="AA26" s="82" t="s">
        <v>25</v>
      </c>
      <c r="AB26" s="82">
        <f t="shared" si="13"/>
        <v>1</v>
      </c>
      <c r="AC26" s="82" t="s">
        <v>1</v>
      </c>
      <c r="AD26" s="82">
        <f t="shared" si="14"/>
        <v>0</v>
      </c>
      <c r="AE26" s="82" t="s">
        <v>25</v>
      </c>
      <c r="AF26" s="82">
        <f t="shared" si="15"/>
        <v>1</v>
      </c>
      <c r="AG26" s="82" t="s">
        <v>25</v>
      </c>
      <c r="AH26" s="82">
        <f t="shared" si="16"/>
        <v>1</v>
      </c>
      <c r="AI26" s="82" t="s">
        <v>1</v>
      </c>
      <c r="AJ26" s="82">
        <f t="shared" si="17"/>
        <v>0</v>
      </c>
      <c r="AK26" s="82" t="s">
        <v>25</v>
      </c>
      <c r="AL26" s="82">
        <f t="shared" si="18"/>
        <v>1</v>
      </c>
      <c r="AM26" s="82" t="s">
        <v>1</v>
      </c>
      <c r="AN26" s="82">
        <f t="shared" si="19"/>
        <v>0</v>
      </c>
      <c r="AO26" s="82" t="s">
        <v>25</v>
      </c>
      <c r="AP26" s="82">
        <f t="shared" si="0"/>
        <v>1</v>
      </c>
      <c r="AQ26" s="68">
        <f t="shared" si="20"/>
        <v>14</v>
      </c>
      <c r="AR26" s="137" t="str">
        <f t="shared" si="21"/>
        <v>CATASTRÓFICO</v>
      </c>
    </row>
    <row r="27" spans="1:44" ht="71.25" customHeight="1" x14ac:dyDescent="0.2">
      <c r="A27" s="136">
        <v>22</v>
      </c>
      <c r="B27" s="100" t="str">
        <f>'1. Identificación del riesgo'!C33</f>
        <v>Aprovechamiento indebido de las bases de datos digitales de áreas financiera, de inventario, logística, humana, jurídica y de gestión, con el fin de extraer, alterar, modificar o suprimir datos en beneficio propio o de terceros.</v>
      </c>
      <c r="C27" s="82" t="s">
        <v>25</v>
      </c>
      <c r="D27" s="82">
        <f t="shared" si="1"/>
        <v>1</v>
      </c>
      <c r="E27" s="82" t="s">
        <v>25</v>
      </c>
      <c r="F27" s="82">
        <f t="shared" si="2"/>
        <v>1</v>
      </c>
      <c r="G27" s="82" t="s">
        <v>25</v>
      </c>
      <c r="H27" s="82">
        <f t="shared" si="3"/>
        <v>1</v>
      </c>
      <c r="I27" s="82" t="s">
        <v>25</v>
      </c>
      <c r="J27" s="82">
        <f t="shared" si="4"/>
        <v>1</v>
      </c>
      <c r="K27" s="82" t="s">
        <v>25</v>
      </c>
      <c r="L27" s="82">
        <f t="shared" si="5"/>
        <v>1</v>
      </c>
      <c r="M27" s="82" t="s">
        <v>1</v>
      </c>
      <c r="N27" s="82">
        <f t="shared" si="6"/>
        <v>0</v>
      </c>
      <c r="O27" s="82" t="s">
        <v>25</v>
      </c>
      <c r="P27" s="82">
        <f t="shared" si="7"/>
        <v>1</v>
      </c>
      <c r="Q27" s="82" t="s">
        <v>25</v>
      </c>
      <c r="R27" s="82">
        <f t="shared" si="8"/>
        <v>1</v>
      </c>
      <c r="S27" s="82" t="s">
        <v>1</v>
      </c>
      <c r="T27" s="82">
        <f t="shared" si="9"/>
        <v>0</v>
      </c>
      <c r="U27" s="82" t="s">
        <v>25</v>
      </c>
      <c r="V27" s="82">
        <f t="shared" si="10"/>
        <v>1</v>
      </c>
      <c r="W27" s="82" t="s">
        <v>25</v>
      </c>
      <c r="X27" s="82">
        <f t="shared" si="11"/>
        <v>1</v>
      </c>
      <c r="Y27" s="82" t="s">
        <v>1</v>
      </c>
      <c r="Z27" s="82">
        <f t="shared" si="12"/>
        <v>0</v>
      </c>
      <c r="AA27" s="82" t="s">
        <v>25</v>
      </c>
      <c r="AB27" s="82">
        <f t="shared" si="13"/>
        <v>1</v>
      </c>
      <c r="AC27" s="82" t="s">
        <v>1</v>
      </c>
      <c r="AD27" s="82">
        <f t="shared" si="14"/>
        <v>0</v>
      </c>
      <c r="AE27" s="82" t="s">
        <v>25</v>
      </c>
      <c r="AF27" s="82">
        <f t="shared" si="15"/>
        <v>1</v>
      </c>
      <c r="AG27" s="82" t="s">
        <v>25</v>
      </c>
      <c r="AH27" s="82">
        <f t="shared" si="16"/>
        <v>1</v>
      </c>
      <c r="AI27" s="82" t="s">
        <v>1</v>
      </c>
      <c r="AJ27" s="82">
        <f t="shared" si="17"/>
        <v>0</v>
      </c>
      <c r="AK27" s="82" t="s">
        <v>25</v>
      </c>
      <c r="AL27" s="82">
        <f t="shared" si="18"/>
        <v>1</v>
      </c>
      <c r="AM27" s="82" t="s">
        <v>25</v>
      </c>
      <c r="AN27" s="82">
        <f t="shared" si="19"/>
        <v>1</v>
      </c>
      <c r="AO27" s="82" t="s">
        <v>1</v>
      </c>
      <c r="AP27" s="82">
        <f t="shared" si="0"/>
        <v>0</v>
      </c>
      <c r="AQ27" s="68">
        <f t="shared" si="20"/>
        <v>14</v>
      </c>
      <c r="AR27" s="137" t="str">
        <f t="shared" si="21"/>
        <v>CATASTRÓFICO</v>
      </c>
    </row>
    <row r="28" spans="1:44" ht="75" x14ac:dyDescent="0.2">
      <c r="A28" s="136">
        <v>23</v>
      </c>
      <c r="B28" s="100" t="str">
        <f>'1. Identificación del riesgo'!C34</f>
        <v>No realizar la defensa jurídica de la alcaldía en las actuaciones judiciales, o hacerlo deficientemente a propósito, para favorecer a los demandantes, incurriendo con ello en dilaciones y demoras en el trámite o procedimiento de los procesos.</v>
      </c>
      <c r="C28" s="82" t="s">
        <v>25</v>
      </c>
      <c r="D28" s="82">
        <f t="shared" si="1"/>
        <v>1</v>
      </c>
      <c r="E28" s="82" t="s">
        <v>25</v>
      </c>
      <c r="F28" s="82">
        <f t="shared" si="2"/>
        <v>1</v>
      </c>
      <c r="G28" s="82" t="s">
        <v>25</v>
      </c>
      <c r="H28" s="82">
        <f t="shared" si="3"/>
        <v>1</v>
      </c>
      <c r="I28" s="82" t="s">
        <v>25</v>
      </c>
      <c r="J28" s="82">
        <f t="shared" si="4"/>
        <v>1</v>
      </c>
      <c r="K28" s="82" t="s">
        <v>25</v>
      </c>
      <c r="L28" s="82">
        <f t="shared" si="5"/>
        <v>1</v>
      </c>
      <c r="M28" s="82" t="s">
        <v>1</v>
      </c>
      <c r="N28" s="82">
        <f t="shared" si="6"/>
        <v>0</v>
      </c>
      <c r="O28" s="82" t="s">
        <v>25</v>
      </c>
      <c r="P28" s="82">
        <f t="shared" si="7"/>
        <v>1</v>
      </c>
      <c r="Q28" s="82" t="s">
        <v>25</v>
      </c>
      <c r="R28" s="82">
        <f t="shared" si="8"/>
        <v>1</v>
      </c>
      <c r="S28" s="82" t="s">
        <v>25</v>
      </c>
      <c r="T28" s="82">
        <f t="shared" si="9"/>
        <v>1</v>
      </c>
      <c r="U28" s="82" t="s">
        <v>25</v>
      </c>
      <c r="V28" s="82">
        <f t="shared" si="10"/>
        <v>1</v>
      </c>
      <c r="W28" s="82" t="s">
        <v>25</v>
      </c>
      <c r="X28" s="82">
        <f t="shared" si="11"/>
        <v>1</v>
      </c>
      <c r="Y28" s="82" t="s">
        <v>1</v>
      </c>
      <c r="Z28" s="82">
        <f t="shared" si="12"/>
        <v>0</v>
      </c>
      <c r="AA28" s="82" t="s">
        <v>25</v>
      </c>
      <c r="AB28" s="82">
        <f t="shared" si="13"/>
        <v>1</v>
      </c>
      <c r="AC28" s="82" t="s">
        <v>1</v>
      </c>
      <c r="AD28" s="82">
        <f t="shared" si="14"/>
        <v>0</v>
      </c>
      <c r="AE28" s="82" t="s">
        <v>1</v>
      </c>
      <c r="AF28" s="82">
        <f t="shared" si="15"/>
        <v>0</v>
      </c>
      <c r="AG28" s="82" t="s">
        <v>25</v>
      </c>
      <c r="AH28" s="82">
        <f t="shared" si="16"/>
        <v>1</v>
      </c>
      <c r="AI28" s="82" t="s">
        <v>1</v>
      </c>
      <c r="AJ28" s="82">
        <f t="shared" si="17"/>
        <v>0</v>
      </c>
      <c r="AK28" s="82" t="s">
        <v>25</v>
      </c>
      <c r="AL28" s="82">
        <f t="shared" si="18"/>
        <v>1</v>
      </c>
      <c r="AM28" s="82" t="s">
        <v>25</v>
      </c>
      <c r="AN28" s="82">
        <f t="shared" si="19"/>
        <v>1</v>
      </c>
      <c r="AO28" s="82" t="s">
        <v>1</v>
      </c>
      <c r="AP28" s="82">
        <f t="shared" si="0"/>
        <v>0</v>
      </c>
      <c r="AQ28" s="68">
        <f t="shared" si="20"/>
        <v>14</v>
      </c>
      <c r="AR28" s="137" t="str">
        <f t="shared" si="21"/>
        <v>CATASTRÓFICO</v>
      </c>
    </row>
    <row r="29" spans="1:44" ht="30" x14ac:dyDescent="0.2">
      <c r="A29" s="136">
        <v>24</v>
      </c>
      <c r="B29" s="100" t="str">
        <f>'1. Identificación del riesgo'!C35</f>
        <v>Proferir respuestas  y/o conceptos jurídicos ajustados a intereses de particulares o terceros</v>
      </c>
      <c r="C29" s="82" t="s">
        <v>25</v>
      </c>
      <c r="D29" s="82">
        <f t="shared" si="1"/>
        <v>1</v>
      </c>
      <c r="E29" s="82" t="s">
        <v>25</v>
      </c>
      <c r="F29" s="82">
        <f t="shared" si="2"/>
        <v>1</v>
      </c>
      <c r="G29" s="82" t="s">
        <v>25</v>
      </c>
      <c r="H29" s="82">
        <f t="shared" si="3"/>
        <v>1</v>
      </c>
      <c r="I29" s="82" t="s">
        <v>25</v>
      </c>
      <c r="J29" s="82">
        <f t="shared" si="4"/>
        <v>1</v>
      </c>
      <c r="K29" s="82" t="s">
        <v>25</v>
      </c>
      <c r="L29" s="82">
        <f t="shared" si="5"/>
        <v>1</v>
      </c>
      <c r="M29" s="82" t="s">
        <v>1</v>
      </c>
      <c r="N29" s="82">
        <f t="shared" si="6"/>
        <v>0</v>
      </c>
      <c r="O29" s="82" t="s">
        <v>25</v>
      </c>
      <c r="P29" s="82">
        <f t="shared" si="7"/>
        <v>1</v>
      </c>
      <c r="Q29" s="82" t="s">
        <v>25</v>
      </c>
      <c r="R29" s="82">
        <f t="shared" si="8"/>
        <v>1</v>
      </c>
      <c r="S29" s="82" t="s">
        <v>25</v>
      </c>
      <c r="T29" s="82">
        <f t="shared" si="9"/>
        <v>1</v>
      </c>
      <c r="U29" s="82" t="s">
        <v>25</v>
      </c>
      <c r="V29" s="82">
        <f t="shared" si="10"/>
        <v>1</v>
      </c>
      <c r="W29" s="82" t="s">
        <v>25</v>
      </c>
      <c r="X29" s="82">
        <f t="shared" si="11"/>
        <v>1</v>
      </c>
      <c r="Y29" s="82" t="s">
        <v>1</v>
      </c>
      <c r="Z29" s="82">
        <f t="shared" si="12"/>
        <v>0</v>
      </c>
      <c r="AA29" s="82" t="s">
        <v>25</v>
      </c>
      <c r="AB29" s="82">
        <f t="shared" si="13"/>
        <v>1</v>
      </c>
      <c r="AC29" s="82" t="s">
        <v>1</v>
      </c>
      <c r="AD29" s="82">
        <f t="shared" si="14"/>
        <v>0</v>
      </c>
      <c r="AE29" s="82" t="s">
        <v>25</v>
      </c>
      <c r="AF29" s="82">
        <f t="shared" si="15"/>
        <v>1</v>
      </c>
      <c r="AG29" s="82" t="s">
        <v>25</v>
      </c>
      <c r="AH29" s="82">
        <f t="shared" si="16"/>
        <v>1</v>
      </c>
      <c r="AI29" s="82" t="s">
        <v>1</v>
      </c>
      <c r="AJ29" s="82">
        <f t="shared" si="17"/>
        <v>0</v>
      </c>
      <c r="AK29" s="82" t="s">
        <v>25</v>
      </c>
      <c r="AL29" s="82">
        <f t="shared" si="18"/>
        <v>1</v>
      </c>
      <c r="AM29" s="82" t="s">
        <v>25</v>
      </c>
      <c r="AN29" s="82">
        <f t="shared" si="19"/>
        <v>1</v>
      </c>
      <c r="AO29" s="82" t="s">
        <v>1</v>
      </c>
      <c r="AP29" s="82">
        <f t="shared" si="0"/>
        <v>0</v>
      </c>
      <c r="AQ29" s="68">
        <f t="shared" si="20"/>
        <v>15</v>
      </c>
      <c r="AR29" s="137" t="str">
        <f t="shared" si="21"/>
        <v>CATASTRÓFICO</v>
      </c>
    </row>
    <row r="30" spans="1:44" ht="30" x14ac:dyDescent="0.2">
      <c r="A30" s="136">
        <v>25</v>
      </c>
      <c r="B30" s="100" t="str">
        <f>'1. Identificación del riesgo'!C36</f>
        <v>Expedir certificaciones laborales inconsistentes con la realidad para obtener provechos o favorecer a terceros</v>
      </c>
      <c r="C30" s="82" t="s">
        <v>25</v>
      </c>
      <c r="D30" s="82">
        <f t="shared" si="1"/>
        <v>1</v>
      </c>
      <c r="E30" s="82" t="s">
        <v>25</v>
      </c>
      <c r="F30" s="82">
        <f t="shared" si="2"/>
        <v>1</v>
      </c>
      <c r="G30" s="82" t="s">
        <v>25</v>
      </c>
      <c r="H30" s="82">
        <f t="shared" si="3"/>
        <v>1</v>
      </c>
      <c r="I30" s="82" t="s">
        <v>25</v>
      </c>
      <c r="J30" s="82">
        <f t="shared" si="4"/>
        <v>1</v>
      </c>
      <c r="K30" s="82" t="s">
        <v>25</v>
      </c>
      <c r="L30" s="82">
        <f t="shared" si="5"/>
        <v>1</v>
      </c>
      <c r="M30" s="82" t="s">
        <v>1</v>
      </c>
      <c r="N30" s="82">
        <f t="shared" si="6"/>
        <v>0</v>
      </c>
      <c r="O30" s="82" t="s">
        <v>25</v>
      </c>
      <c r="P30" s="82">
        <f t="shared" si="7"/>
        <v>1</v>
      </c>
      <c r="Q30" s="82" t="s">
        <v>25</v>
      </c>
      <c r="R30" s="82">
        <f t="shared" si="8"/>
        <v>1</v>
      </c>
      <c r="S30" s="82" t="s">
        <v>1</v>
      </c>
      <c r="T30" s="82">
        <f t="shared" si="9"/>
        <v>0</v>
      </c>
      <c r="U30" s="82" t="s">
        <v>25</v>
      </c>
      <c r="V30" s="82">
        <f t="shared" si="10"/>
        <v>1</v>
      </c>
      <c r="W30" s="82" t="s">
        <v>25</v>
      </c>
      <c r="X30" s="82">
        <f t="shared" si="11"/>
        <v>1</v>
      </c>
      <c r="Y30" s="82" t="s">
        <v>1</v>
      </c>
      <c r="Z30" s="82">
        <f t="shared" si="12"/>
        <v>0</v>
      </c>
      <c r="AA30" s="82" t="s">
        <v>25</v>
      </c>
      <c r="AB30" s="82">
        <f t="shared" si="13"/>
        <v>1</v>
      </c>
      <c r="AC30" s="82" t="s">
        <v>1</v>
      </c>
      <c r="AD30" s="82">
        <f t="shared" si="14"/>
        <v>0</v>
      </c>
      <c r="AE30" s="82" t="s">
        <v>25</v>
      </c>
      <c r="AF30" s="82">
        <f t="shared" si="15"/>
        <v>1</v>
      </c>
      <c r="AG30" s="82" t="s">
        <v>25</v>
      </c>
      <c r="AH30" s="82">
        <f t="shared" si="16"/>
        <v>1</v>
      </c>
      <c r="AI30" s="82" t="s">
        <v>1</v>
      </c>
      <c r="AJ30" s="82">
        <f t="shared" si="17"/>
        <v>0</v>
      </c>
      <c r="AK30" s="82" t="s">
        <v>25</v>
      </c>
      <c r="AL30" s="82">
        <f t="shared" si="18"/>
        <v>1</v>
      </c>
      <c r="AM30" s="82" t="s">
        <v>25</v>
      </c>
      <c r="AN30" s="82">
        <f t="shared" si="19"/>
        <v>1</v>
      </c>
      <c r="AO30" s="82" t="s">
        <v>1</v>
      </c>
      <c r="AP30" s="82">
        <f t="shared" si="0"/>
        <v>0</v>
      </c>
      <c r="AQ30" s="68">
        <f t="shared" si="20"/>
        <v>14</v>
      </c>
      <c r="AR30" s="137" t="str">
        <f t="shared" si="21"/>
        <v>CATASTRÓFICO</v>
      </c>
    </row>
    <row r="31" spans="1:44" ht="37.5" customHeight="1" x14ac:dyDescent="0.2">
      <c r="A31" s="136">
        <v>26</v>
      </c>
      <c r="B31" s="100" t="str">
        <f>'1. Identificación del riesgo'!C37</f>
        <v>Posesión de funcionarios que no cumplen requisitos legales, para favorecerlos u obtener provecho</v>
      </c>
      <c r="C31" s="82" t="s">
        <v>25</v>
      </c>
      <c r="D31" s="82">
        <f t="shared" si="1"/>
        <v>1</v>
      </c>
      <c r="E31" s="82" t="s">
        <v>25</v>
      </c>
      <c r="F31" s="82">
        <f t="shared" si="2"/>
        <v>1</v>
      </c>
      <c r="G31" s="82" t="s">
        <v>25</v>
      </c>
      <c r="H31" s="82">
        <f t="shared" si="3"/>
        <v>1</v>
      </c>
      <c r="I31" s="82" t="s">
        <v>25</v>
      </c>
      <c r="J31" s="82">
        <f t="shared" si="4"/>
        <v>1</v>
      </c>
      <c r="K31" s="82" t="s">
        <v>25</v>
      </c>
      <c r="L31" s="82">
        <f t="shared" si="5"/>
        <v>1</v>
      </c>
      <c r="M31" s="82" t="s">
        <v>1</v>
      </c>
      <c r="N31" s="82">
        <f t="shared" si="6"/>
        <v>0</v>
      </c>
      <c r="O31" s="82" t="s">
        <v>25</v>
      </c>
      <c r="P31" s="82">
        <f t="shared" si="7"/>
        <v>1</v>
      </c>
      <c r="Q31" s="82" t="s">
        <v>25</v>
      </c>
      <c r="R31" s="82">
        <f t="shared" si="8"/>
        <v>1</v>
      </c>
      <c r="S31" s="82" t="s">
        <v>25</v>
      </c>
      <c r="T31" s="82">
        <f t="shared" si="9"/>
        <v>1</v>
      </c>
      <c r="U31" s="82" t="s">
        <v>25</v>
      </c>
      <c r="V31" s="82">
        <f t="shared" si="10"/>
        <v>1</v>
      </c>
      <c r="W31" s="82" t="s">
        <v>25</v>
      </c>
      <c r="X31" s="82">
        <f t="shared" si="11"/>
        <v>1</v>
      </c>
      <c r="Y31" s="82" t="s">
        <v>1</v>
      </c>
      <c r="Z31" s="82">
        <f t="shared" si="12"/>
        <v>0</v>
      </c>
      <c r="AA31" s="82" t="s">
        <v>25</v>
      </c>
      <c r="AB31" s="82">
        <f t="shared" si="13"/>
        <v>1</v>
      </c>
      <c r="AC31" s="82" t="s">
        <v>1</v>
      </c>
      <c r="AD31" s="82">
        <f t="shared" si="14"/>
        <v>0</v>
      </c>
      <c r="AE31" s="82" t="s">
        <v>25</v>
      </c>
      <c r="AF31" s="82">
        <f t="shared" si="15"/>
        <v>1</v>
      </c>
      <c r="AG31" s="82" t="s">
        <v>25</v>
      </c>
      <c r="AH31" s="82">
        <f t="shared" si="16"/>
        <v>1</v>
      </c>
      <c r="AI31" s="82" t="s">
        <v>1</v>
      </c>
      <c r="AJ31" s="82">
        <f t="shared" si="17"/>
        <v>0</v>
      </c>
      <c r="AK31" s="82" t="s">
        <v>25</v>
      </c>
      <c r="AL31" s="82">
        <f t="shared" si="18"/>
        <v>1</v>
      </c>
      <c r="AM31" s="82" t="s">
        <v>25</v>
      </c>
      <c r="AN31" s="82">
        <f t="shared" si="19"/>
        <v>1</v>
      </c>
      <c r="AO31" s="82" t="s">
        <v>1</v>
      </c>
      <c r="AP31" s="82">
        <f t="shared" si="0"/>
        <v>0</v>
      </c>
      <c r="AQ31" s="68">
        <f t="shared" si="20"/>
        <v>15</v>
      </c>
      <c r="AR31" s="137" t="str">
        <f t="shared" si="21"/>
        <v>CATASTRÓFICO</v>
      </c>
    </row>
    <row r="32" spans="1:44" ht="60" x14ac:dyDescent="0.2">
      <c r="A32" s="136">
        <v>27</v>
      </c>
      <c r="B32" s="100" t="str">
        <f>'1. Identificación del riesgo'!C38</f>
        <v>Ocultar en los informes de control interno irregularidades o deficiencias y/o conceptuar favorablemente,  contrario a las evidencias,  con el fin de conseguir algún beneficio particular para sí o para tercera persona.</v>
      </c>
      <c r="C32" s="82" t="s">
        <v>25</v>
      </c>
      <c r="D32" s="82">
        <f t="shared" si="1"/>
        <v>1</v>
      </c>
      <c r="E32" s="82" t="s">
        <v>25</v>
      </c>
      <c r="F32" s="82">
        <f t="shared" si="2"/>
        <v>1</v>
      </c>
      <c r="G32" s="82" t="s">
        <v>25</v>
      </c>
      <c r="H32" s="82">
        <f t="shared" si="3"/>
        <v>1</v>
      </c>
      <c r="I32" s="82" t="s">
        <v>25</v>
      </c>
      <c r="J32" s="82">
        <f t="shared" si="4"/>
        <v>1</v>
      </c>
      <c r="K32" s="82" t="s">
        <v>25</v>
      </c>
      <c r="L32" s="82">
        <f t="shared" si="5"/>
        <v>1</v>
      </c>
      <c r="M32" s="82" t="s">
        <v>25</v>
      </c>
      <c r="N32" s="82">
        <f t="shared" si="6"/>
        <v>1</v>
      </c>
      <c r="O32" s="82" t="s">
        <v>25</v>
      </c>
      <c r="P32" s="82">
        <f t="shared" si="7"/>
        <v>1</v>
      </c>
      <c r="Q32" s="82" t="s">
        <v>25</v>
      </c>
      <c r="R32" s="82">
        <f t="shared" si="8"/>
        <v>1</v>
      </c>
      <c r="S32" s="82" t="s">
        <v>1</v>
      </c>
      <c r="T32" s="82">
        <f t="shared" si="9"/>
        <v>0</v>
      </c>
      <c r="U32" s="82" t="s">
        <v>25</v>
      </c>
      <c r="V32" s="82">
        <f t="shared" si="10"/>
        <v>1</v>
      </c>
      <c r="W32" s="82" t="s">
        <v>25</v>
      </c>
      <c r="X32" s="82">
        <f t="shared" si="11"/>
        <v>1</v>
      </c>
      <c r="Y32" s="82" t="s">
        <v>1</v>
      </c>
      <c r="Z32" s="82">
        <f t="shared" si="12"/>
        <v>0</v>
      </c>
      <c r="AA32" s="82" t="s">
        <v>25</v>
      </c>
      <c r="AB32" s="82">
        <f t="shared" si="13"/>
        <v>1</v>
      </c>
      <c r="AC32" s="82" t="s">
        <v>25</v>
      </c>
      <c r="AD32" s="82">
        <f t="shared" si="14"/>
        <v>1</v>
      </c>
      <c r="AE32" s="82" t="s">
        <v>25</v>
      </c>
      <c r="AF32" s="82">
        <f t="shared" si="15"/>
        <v>1</v>
      </c>
      <c r="AG32" s="82" t="s">
        <v>25</v>
      </c>
      <c r="AH32" s="82">
        <f t="shared" si="16"/>
        <v>1</v>
      </c>
      <c r="AI32" s="82" t="s">
        <v>25</v>
      </c>
      <c r="AJ32" s="82">
        <f t="shared" si="17"/>
        <v>1</v>
      </c>
      <c r="AK32" s="82" t="s">
        <v>25</v>
      </c>
      <c r="AL32" s="82">
        <f t="shared" si="18"/>
        <v>1</v>
      </c>
      <c r="AM32" s="82" t="s">
        <v>25</v>
      </c>
      <c r="AN32" s="82">
        <f t="shared" si="19"/>
        <v>1</v>
      </c>
      <c r="AO32" s="82" t="s">
        <v>1</v>
      </c>
      <c r="AP32" s="82">
        <f t="shared" si="0"/>
        <v>0</v>
      </c>
      <c r="AQ32" s="68">
        <f t="shared" si="20"/>
        <v>17</v>
      </c>
      <c r="AR32" s="137" t="str">
        <f t="shared" si="21"/>
        <v>CATASTRÓFICO</v>
      </c>
    </row>
    <row r="33" spans="1:44" ht="34.5" customHeight="1" x14ac:dyDescent="0.2">
      <c r="A33" s="136">
        <v>28</v>
      </c>
      <c r="B33" s="100" t="str">
        <f>'1. Identificación del riesgo'!C39</f>
        <v>Omisión o alteración de las etapas del debido proceso para favorecer o perjudicar al investigado</v>
      </c>
      <c r="C33" s="82" t="s">
        <v>25</v>
      </c>
      <c r="D33" s="82">
        <f t="shared" si="1"/>
        <v>1</v>
      </c>
      <c r="E33" s="82" t="s">
        <v>25</v>
      </c>
      <c r="F33" s="82">
        <f t="shared" si="2"/>
        <v>1</v>
      </c>
      <c r="G33" s="82" t="s">
        <v>25</v>
      </c>
      <c r="H33" s="82">
        <f t="shared" si="3"/>
        <v>1</v>
      </c>
      <c r="I33" s="82" t="s">
        <v>25</v>
      </c>
      <c r="J33" s="82">
        <f t="shared" si="4"/>
        <v>1</v>
      </c>
      <c r="K33" s="82" t="s">
        <v>25</v>
      </c>
      <c r="L33" s="82">
        <f t="shared" si="5"/>
        <v>1</v>
      </c>
      <c r="M33" s="82" t="s">
        <v>1</v>
      </c>
      <c r="N33" s="82">
        <f t="shared" si="6"/>
        <v>0</v>
      </c>
      <c r="O33" s="82" t="s">
        <v>25</v>
      </c>
      <c r="P33" s="82">
        <f t="shared" si="7"/>
        <v>1</v>
      </c>
      <c r="Q33" s="82" t="s">
        <v>1</v>
      </c>
      <c r="R33" s="82">
        <f t="shared" si="8"/>
        <v>0</v>
      </c>
      <c r="S33" s="82" t="s">
        <v>1</v>
      </c>
      <c r="T33" s="82">
        <f t="shared" si="9"/>
        <v>0</v>
      </c>
      <c r="U33" s="82" t="s">
        <v>25</v>
      </c>
      <c r="V33" s="82">
        <f t="shared" si="10"/>
        <v>1</v>
      </c>
      <c r="W33" s="82" t="s">
        <v>25</v>
      </c>
      <c r="X33" s="82">
        <f t="shared" si="11"/>
        <v>1</v>
      </c>
      <c r="Y33" s="82" t="s">
        <v>1</v>
      </c>
      <c r="Z33" s="82">
        <f t="shared" si="12"/>
        <v>0</v>
      </c>
      <c r="AA33" s="82" t="s">
        <v>25</v>
      </c>
      <c r="AB33" s="82">
        <f t="shared" si="13"/>
        <v>1</v>
      </c>
      <c r="AC33" s="82" t="s">
        <v>1</v>
      </c>
      <c r="AD33" s="82">
        <f t="shared" si="14"/>
        <v>0</v>
      </c>
      <c r="AE33" s="82" t="s">
        <v>25</v>
      </c>
      <c r="AF33" s="82">
        <f t="shared" si="15"/>
        <v>1</v>
      </c>
      <c r="AG33" s="82" t="s">
        <v>25</v>
      </c>
      <c r="AH33" s="82">
        <f t="shared" si="16"/>
        <v>1</v>
      </c>
      <c r="AI33" s="82" t="s">
        <v>1</v>
      </c>
      <c r="AJ33" s="82">
        <f t="shared" si="17"/>
        <v>0</v>
      </c>
      <c r="AK33" s="82" t="s">
        <v>25</v>
      </c>
      <c r="AL33" s="82">
        <f t="shared" si="18"/>
        <v>1</v>
      </c>
      <c r="AM33" s="82" t="s">
        <v>192</v>
      </c>
      <c r="AN33" s="82">
        <f t="shared" si="19"/>
        <v>1</v>
      </c>
      <c r="AO33" s="82" t="s">
        <v>1</v>
      </c>
      <c r="AP33" s="82">
        <f t="shared" si="0"/>
        <v>0</v>
      </c>
      <c r="AQ33" s="68">
        <f t="shared" si="20"/>
        <v>13</v>
      </c>
      <c r="AR33" s="137" t="str">
        <f t="shared" si="21"/>
        <v>CATASTRÓFICO</v>
      </c>
    </row>
    <row r="34" spans="1:44" ht="20.25" x14ac:dyDescent="0.2">
      <c r="A34" s="136">
        <v>30</v>
      </c>
      <c r="B34" s="100"/>
      <c r="C34" s="82"/>
      <c r="D34" s="115"/>
      <c r="E34" s="82"/>
      <c r="F34" s="115"/>
      <c r="G34" s="82"/>
      <c r="H34" s="115"/>
      <c r="I34" s="82"/>
      <c r="J34" s="115"/>
      <c r="K34" s="82"/>
      <c r="L34" s="115"/>
      <c r="M34" s="82"/>
      <c r="N34" s="115"/>
      <c r="O34" s="82"/>
      <c r="P34" s="115"/>
      <c r="Q34" s="82"/>
      <c r="R34" s="115"/>
      <c r="S34" s="115"/>
      <c r="T34" s="115"/>
      <c r="U34" s="115"/>
      <c r="V34" s="115"/>
      <c r="W34" s="82"/>
      <c r="X34" s="115"/>
      <c r="Y34" s="82"/>
      <c r="Z34" s="115"/>
      <c r="AA34" s="82"/>
      <c r="AB34" s="115"/>
      <c r="AC34" s="82"/>
      <c r="AD34" s="115"/>
      <c r="AE34" s="82"/>
      <c r="AF34" s="115"/>
      <c r="AG34" s="82"/>
      <c r="AH34" s="115"/>
      <c r="AI34" s="82"/>
      <c r="AJ34" s="115"/>
      <c r="AK34" s="82"/>
      <c r="AL34" s="115"/>
      <c r="AM34" s="82"/>
      <c r="AN34" s="115"/>
      <c r="AO34" s="82"/>
      <c r="AP34" s="115"/>
      <c r="AQ34" s="130"/>
      <c r="AR34" s="137"/>
    </row>
  </sheetData>
  <sheetProtection algorithmName="SHA-512" hashValue="elrX7BXb+0ANdbY0lQezdPBAnqAe2p7gW1swGDZxDeE4+EyseL8u+80zx9LRiHAuY2j4YdEL70oAHdlE9nYbvg==" saltValue="UEypT+0n9SeFOL+tWQKM2Q==" spinCount="100000" sheet="1" objects="1" scenarios="1"/>
  <mergeCells count="5">
    <mergeCell ref="C3:AP3"/>
    <mergeCell ref="A3:A5"/>
    <mergeCell ref="B3:B5"/>
    <mergeCell ref="AQ3:AR5"/>
    <mergeCell ref="A1:AR2"/>
  </mergeCells>
  <pageMargins left="1.4960629921259843" right="0.51181102362204722" top="0.55118110236220474" bottom="0.55118110236220474" header="0.31496062992125984" footer="0.31496062992125984"/>
  <pageSetup paperSize="5" scale="45" orientation="landscape" horizontalDpi="360" verticalDpi="360" r:id="rId1"/>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400-000000000000}">
          <x14:formula1>
            <xm:f>'NO TOCAR'!$B$19:$B$20</xm:f>
          </x14:formula1>
          <xm:sqref>AM6:AM7 AM19:AM28 C6:C34 AG6:AG34 O6:O34 M6:M34 W6:W34 G6:G34 AA6:AA34 Y6:Y34 K6:K34 I6:I34 AK6:AK34 AO6:AO34 AI6:AI34 Q6:Q34 E6:E34 AE6:AE34 AC6:AC34 U6:U33 S6:S33</xm:sqref>
        </x14:dataValidation>
        <x14:dataValidation type="list" allowBlank="1" showInputMessage="1" showErrorMessage="1" xr:uid="{00000000-0002-0000-0400-000001000000}">
          <x14:formula1>
            <xm:f>'C:\Users\juan_\OneDrive\Documentos\ASESORIAS GESTIÓN PÚBLICA\2019\Alcaldía de Ciénaga\MAPA FUNCESIA\[2. Comunicación e información.xlsx]NO TOCAR'!#REF!</xm:f>
          </x14:formula1>
          <xm:sqref>AM9:AM10</xm:sqref>
        </x14:dataValidation>
        <x14:dataValidation type="list" allowBlank="1" showInputMessage="1" showErrorMessage="1" xr:uid="{00000000-0002-0000-0400-000002000000}">
          <x14:formula1>
            <xm:f>'E:\Backup\LABORALES 2019\MAGDALENA\CIÉNAGA\RIESGOS CIENAGA 19\[Riesgos Contratación Ciénaga.xlsx]NO TOCAR'!#REF!</xm:f>
          </x14:formula1>
          <xm:sqref>AM11:AM13</xm:sqref>
        </x14:dataValidation>
        <x14:dataValidation type="list" allowBlank="1" showInputMessage="1" showErrorMessage="1" xr:uid="{00000000-0002-0000-0400-000003000000}">
          <x14:formula1>
            <xm:f>'C:\Users\juan_\OneDrive\Documentos\ASESORIAS GESTIÓN PÚBLICA\2019\Alcaldía de Ciénaga\MAPA FUNCESIA\[Riesgos Salud Ciénaga.xlsx]NO TOCAR'!#REF!</xm:f>
          </x14:formula1>
          <xm:sqref>AM14:AM18</xm:sqref>
        </x14:dataValidation>
        <x14:dataValidation type="list" allowBlank="1" showInputMessage="1" showErrorMessage="1" xr:uid="{00000000-0002-0000-0400-000004000000}">
          <x14:formula1>
            <xm:f>'C:\Users\juan_\OneDrive\Documentos\ASESORIAS GESTIÓN PÚBLICA\2019\Alcaldía de Ciénaga\MAPA FUNCESIA\[8. Gestión Jurídica.xlsx]NO TOCAR'!#REF!</xm:f>
          </x14:formula1>
          <xm:sqref>AM29:AM32</xm:sqref>
        </x14:dataValidation>
        <x14:dataValidation type="list" allowBlank="1" showInputMessage="1" showErrorMessage="1" xr:uid="{00000000-0002-0000-0400-000005000000}">
          <x14:formula1>
            <xm:f>'C:\Users\juan_\OneDrive\Documentos\ASESORIAS GESTIÓN PÚBLICA\2019\Alcaldía de Ciénaga\MAPA FUNCESIA\[9. Gestión Financiera.xlsx]NO TOCAR'!#REF!</xm:f>
          </x14:formula1>
          <xm:sqref>AM33</xm:sqref>
        </x14:dataValidation>
        <x14:dataValidation type="list" allowBlank="1" showInputMessage="1" showErrorMessage="1" xr:uid="{00000000-0002-0000-0400-000008000000}">
          <x14:formula1>
            <xm:f>'C:\Users\juan_\OneDrive\Documentos\ASESORIAS GESTIÓN PÚBLICA\2019\Alcaldía de Ciénaga\MAPA FUNCESIA\[Mapa de Riesgos de Corrupción Alcaldía de Ciénaga 2019.xlsx]NO TOCAR'!#REF!</xm:f>
          </x14:formula1>
          <xm:sqref>AM8</xm:sqref>
        </x14:dataValidation>
        <x14:dataValidation type="list" allowBlank="1" showInputMessage="1" showErrorMessage="1" xr:uid="{00000000-0002-0000-0400-000007000000}">
          <x14:formula1>
            <xm:f>'C:\Users\juan_\OneDrive\Documentos\ASESORIAS GESTIÓN PÚBLICA\2019\Alcaldía de Ciénaga\MAPA FUNCESIA\[14. Evaluación a la Gestión.xlsx]NO TOCAR'!#REF!</xm:f>
          </x14:formula1>
          <xm:sqref>AM34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tabColor rgb="FFFFC000"/>
  </sheetPr>
  <dimension ref="A1:O87"/>
  <sheetViews>
    <sheetView view="pageBreakPreview" topLeftCell="G58" zoomScale="68" zoomScaleNormal="60" zoomScaleSheetLayoutView="68" workbookViewId="0">
      <selection activeCell="K59" sqref="K59"/>
    </sheetView>
  </sheetViews>
  <sheetFormatPr baseColWidth="10" defaultRowHeight="18" x14ac:dyDescent="0.25"/>
  <cols>
    <col min="1" max="1" width="5.5703125" customWidth="1"/>
    <col min="2" max="2" width="32.28515625" customWidth="1"/>
    <col min="3" max="3" width="31.28515625" style="106" customWidth="1"/>
    <col min="4" max="4" width="29.85546875" hidden="1" customWidth="1"/>
    <col min="5" max="5" width="17.7109375" style="47" customWidth="1"/>
    <col min="6" max="6" width="40.85546875" style="15" customWidth="1"/>
    <col min="7" max="7" width="17.140625" style="47" customWidth="1"/>
    <col min="8" max="8" width="25.28515625" style="47" customWidth="1"/>
    <col min="9" max="9" width="25.5703125" style="47" customWidth="1"/>
    <col min="10" max="10" width="24.28515625" customWidth="1"/>
    <col min="11" max="11" width="24.85546875" customWidth="1"/>
    <col min="12" max="12" width="47.85546875" customWidth="1"/>
    <col min="13" max="13" width="24.42578125" style="47" customWidth="1"/>
    <col min="14" max="14" width="31.7109375" style="33" customWidth="1"/>
    <col min="15" max="15" width="34" style="33" customWidth="1"/>
  </cols>
  <sheetData>
    <row r="1" spans="1:15" ht="47.25" customHeight="1" x14ac:dyDescent="0.25">
      <c r="A1" s="286" t="s">
        <v>505</v>
      </c>
      <c r="B1" s="286"/>
      <c r="C1" s="286"/>
      <c r="D1" s="286"/>
      <c r="E1" s="286"/>
      <c r="F1" s="286"/>
      <c r="G1" s="286"/>
      <c r="H1" s="286"/>
      <c r="I1" s="286"/>
      <c r="J1" s="286"/>
      <c r="K1" s="286"/>
      <c r="L1" s="286"/>
      <c r="M1" s="286"/>
      <c r="N1" s="286"/>
      <c r="O1" s="286"/>
    </row>
    <row r="2" spans="1:15" ht="18" customHeight="1" x14ac:dyDescent="0.25">
      <c r="A2" s="287"/>
      <c r="B2" s="287"/>
      <c r="C2" s="287"/>
      <c r="D2" s="287"/>
      <c r="E2" s="287"/>
      <c r="F2" s="287"/>
      <c r="G2" s="287"/>
      <c r="H2" s="287"/>
      <c r="I2" s="287"/>
      <c r="J2" s="287"/>
      <c r="K2" s="287"/>
      <c r="L2" s="287"/>
      <c r="M2" s="287"/>
      <c r="N2" s="287"/>
      <c r="O2" s="287"/>
    </row>
    <row r="3" spans="1:15" s="15" customFormat="1" ht="40.5" x14ac:dyDescent="0.25">
      <c r="A3" s="143" t="s">
        <v>1</v>
      </c>
      <c r="B3" s="149" t="s">
        <v>199</v>
      </c>
      <c r="C3" s="150" t="s">
        <v>201</v>
      </c>
      <c r="D3" s="151" t="s">
        <v>14</v>
      </c>
      <c r="E3" s="152" t="s">
        <v>180</v>
      </c>
      <c r="F3" s="153" t="s">
        <v>202</v>
      </c>
      <c r="G3" s="147" t="s">
        <v>49</v>
      </c>
      <c r="H3" s="147" t="s">
        <v>221</v>
      </c>
      <c r="I3" s="147" t="s">
        <v>224</v>
      </c>
      <c r="J3" s="146" t="s">
        <v>36</v>
      </c>
      <c r="K3" s="146" t="s">
        <v>229</v>
      </c>
      <c r="L3" s="148" t="s">
        <v>488</v>
      </c>
      <c r="M3" s="147" t="s">
        <v>34</v>
      </c>
      <c r="N3" s="146" t="s">
        <v>231</v>
      </c>
      <c r="O3" s="146" t="s">
        <v>232</v>
      </c>
    </row>
    <row r="4" spans="1:15" ht="132.75" customHeight="1" x14ac:dyDescent="0.25">
      <c r="A4" s="231">
        <v>1</v>
      </c>
      <c r="B4" s="285" t="str">
        <f>'1. Identificación del riesgo'!C12</f>
        <v>Indebido direccionamiento desde la alta dirección y/o niveles de decisión, en vinculación de personal, trámites administrativos, celebración de contratos o tomas de decisiones en general, en beneficio propio o de un tercero.</v>
      </c>
      <c r="C4" s="105" t="str">
        <f>'2. Causas y Consecuencias'!D10</f>
        <v>Uso excesivo del poder</v>
      </c>
      <c r="D4" s="288" t="e">
        <f>#REF!</f>
        <v>#REF!</v>
      </c>
      <c r="E4" s="118" t="s">
        <v>179</v>
      </c>
      <c r="F4" s="107" t="s">
        <v>252</v>
      </c>
      <c r="G4" s="114" t="s">
        <v>203</v>
      </c>
      <c r="H4" s="114" t="s">
        <v>222</v>
      </c>
      <c r="I4" s="114" t="s">
        <v>225</v>
      </c>
      <c r="J4" s="86" t="s">
        <v>227</v>
      </c>
      <c r="K4" s="108" t="s">
        <v>279</v>
      </c>
      <c r="L4" s="119" t="s">
        <v>411</v>
      </c>
      <c r="M4" s="114" t="s">
        <v>412</v>
      </c>
      <c r="N4" s="86" t="s">
        <v>413</v>
      </c>
      <c r="O4" s="86" t="s">
        <v>423</v>
      </c>
    </row>
    <row r="5" spans="1:15" ht="171" customHeight="1" x14ac:dyDescent="0.25">
      <c r="A5" s="231"/>
      <c r="B5" s="285"/>
      <c r="C5" s="105" t="str">
        <f>'2. Causas y Consecuencias'!D11</f>
        <v>Desconocimiento de los procedimientos y normativas</v>
      </c>
      <c r="D5" s="288"/>
      <c r="E5" s="118" t="s">
        <v>179</v>
      </c>
      <c r="F5" s="108" t="s">
        <v>253</v>
      </c>
      <c r="G5" s="114" t="s">
        <v>203</v>
      </c>
      <c r="H5" s="114" t="s">
        <v>222</v>
      </c>
      <c r="I5" s="114" t="s">
        <v>225</v>
      </c>
      <c r="J5" s="86" t="s">
        <v>228</v>
      </c>
      <c r="K5" s="108" t="s">
        <v>279</v>
      </c>
      <c r="L5" s="105" t="s">
        <v>414</v>
      </c>
      <c r="M5" s="86" t="s">
        <v>415</v>
      </c>
      <c r="N5" s="86" t="s">
        <v>494</v>
      </c>
      <c r="O5" s="86" t="s">
        <v>416</v>
      </c>
    </row>
    <row r="6" spans="1:15" ht="234" x14ac:dyDescent="0.25">
      <c r="A6" s="231"/>
      <c r="B6" s="285"/>
      <c r="C6" s="105" t="str">
        <f>'2. Causas y Consecuencias'!D12</f>
        <v>Nepotismo</v>
      </c>
      <c r="D6" s="288"/>
      <c r="E6" s="118" t="s">
        <v>179</v>
      </c>
      <c r="F6" s="108" t="s">
        <v>254</v>
      </c>
      <c r="G6" s="114" t="s">
        <v>203</v>
      </c>
      <c r="H6" s="114" t="s">
        <v>222</v>
      </c>
      <c r="I6" s="114" t="s">
        <v>225</v>
      </c>
      <c r="J6" s="86" t="s">
        <v>227</v>
      </c>
      <c r="K6" s="108" t="s">
        <v>279</v>
      </c>
      <c r="L6" s="105" t="s">
        <v>417</v>
      </c>
      <c r="M6" s="86" t="s">
        <v>418</v>
      </c>
      <c r="N6" s="86" t="s">
        <v>190</v>
      </c>
      <c r="O6" s="86" t="s">
        <v>423</v>
      </c>
    </row>
    <row r="7" spans="1:15" ht="186" customHeight="1" x14ac:dyDescent="0.25">
      <c r="A7" s="231">
        <v>2</v>
      </c>
      <c r="B7" s="285" t="str">
        <f>'1. Identificación del riesgo'!C13</f>
        <v>Alteración de resultados en el cumplimiento de metas, objetivos, tareas e indicadores con el propósito de exhibir avances que no corresponden a la realidad, mejorando la imagen institucional.</v>
      </c>
      <c r="C7" s="105" t="str">
        <f>'2. Causas y Consecuencias'!D13</f>
        <v>Inexistencia o inaplicación de mecanismos de monitoreo o seguimiento</v>
      </c>
      <c r="D7" s="288" t="e">
        <f>#REF!</f>
        <v>#REF!</v>
      </c>
      <c r="E7" s="118" t="s">
        <v>179</v>
      </c>
      <c r="F7" s="109" t="s">
        <v>259</v>
      </c>
      <c r="G7" s="114" t="s">
        <v>203</v>
      </c>
      <c r="H7" s="114" t="s">
        <v>222</v>
      </c>
      <c r="I7" s="114" t="s">
        <v>225</v>
      </c>
      <c r="J7" s="86" t="s">
        <v>227</v>
      </c>
      <c r="K7" s="108" t="s">
        <v>279</v>
      </c>
      <c r="L7" s="120" t="s">
        <v>419</v>
      </c>
      <c r="M7" s="121" t="s">
        <v>420</v>
      </c>
      <c r="N7" s="86" t="s">
        <v>190</v>
      </c>
      <c r="O7" s="86" t="s">
        <v>423</v>
      </c>
    </row>
    <row r="8" spans="1:15" ht="89.25" customHeight="1" x14ac:dyDescent="0.25">
      <c r="A8" s="231"/>
      <c r="B8" s="285"/>
      <c r="C8" s="105" t="str">
        <f>'2. Causas y Consecuencias'!D14</f>
        <v>Eludir el control político, social, fiscal y/o administrativo, por incumplimiento de metas</v>
      </c>
      <c r="D8" s="288"/>
      <c r="E8" s="118" t="s">
        <v>179</v>
      </c>
      <c r="F8" s="109" t="s">
        <v>260</v>
      </c>
      <c r="G8" s="114" t="s">
        <v>203</v>
      </c>
      <c r="H8" s="114" t="s">
        <v>222</v>
      </c>
      <c r="I8" s="114" t="s">
        <v>225</v>
      </c>
      <c r="J8" s="86" t="s">
        <v>227</v>
      </c>
      <c r="K8" s="108" t="s">
        <v>279</v>
      </c>
      <c r="L8" s="105" t="s">
        <v>421</v>
      </c>
      <c r="M8" s="121" t="s">
        <v>422</v>
      </c>
      <c r="N8" s="86" t="s">
        <v>190</v>
      </c>
      <c r="O8" s="86" t="s">
        <v>423</v>
      </c>
    </row>
    <row r="9" spans="1:15" s="53" customFormat="1" ht="20.25" x14ac:dyDescent="0.25">
      <c r="A9" s="136"/>
      <c r="B9" s="99"/>
      <c r="C9" s="105"/>
      <c r="D9" s="123"/>
      <c r="E9" s="118"/>
      <c r="F9" s="109"/>
      <c r="G9" s="114"/>
      <c r="H9" s="114"/>
      <c r="I9" s="114"/>
      <c r="J9" s="86"/>
      <c r="K9" s="108"/>
      <c r="L9" s="105"/>
      <c r="M9" s="121"/>
      <c r="N9" s="86"/>
      <c r="O9" s="86"/>
    </row>
    <row r="10" spans="1:15" ht="112.5" customHeight="1" x14ac:dyDescent="0.25">
      <c r="A10" s="231">
        <v>3</v>
      </c>
      <c r="B10" s="285" t="str">
        <f>'1. Identificación del riesgo'!C14</f>
        <v>Ocultar o limitar el acceso público a la información institucional (contractual, presupuestal o de otro tipo) y de los avances de la gestión con el propósito de impedir el escrutinio público a la gestión de la Alcaldía.</v>
      </c>
      <c r="C10" s="105" t="str">
        <f>'2. Causas y Consecuencias'!D16</f>
        <v>Negación a la divulgación de la información</v>
      </c>
      <c r="D10" s="288" t="e">
        <f>#REF!</f>
        <v>#REF!</v>
      </c>
      <c r="E10" s="118" t="s">
        <v>179</v>
      </c>
      <c r="F10" s="108" t="s">
        <v>427</v>
      </c>
      <c r="G10" s="114" t="s">
        <v>203</v>
      </c>
      <c r="H10" s="114" t="s">
        <v>222</v>
      </c>
      <c r="I10" s="114" t="s">
        <v>225</v>
      </c>
      <c r="J10" s="86" t="s">
        <v>227</v>
      </c>
      <c r="K10" s="108" t="s">
        <v>279</v>
      </c>
      <c r="L10" s="108" t="s">
        <v>426</v>
      </c>
      <c r="M10" s="121" t="s">
        <v>420</v>
      </c>
      <c r="N10" s="86" t="s">
        <v>513</v>
      </c>
      <c r="O10" s="86" t="s">
        <v>428</v>
      </c>
    </row>
    <row r="11" spans="1:15" ht="123.75" customHeight="1" x14ac:dyDescent="0.25">
      <c r="A11" s="231"/>
      <c r="B11" s="285"/>
      <c r="C11" s="105" t="str">
        <f>'2. Causas y Consecuencias'!D17</f>
        <v>Limitado aprovechamiento de canales y recursos</v>
      </c>
      <c r="D11" s="288"/>
      <c r="E11" s="118" t="s">
        <v>179</v>
      </c>
      <c r="F11" s="108" t="s">
        <v>425</v>
      </c>
      <c r="G11" s="114" t="s">
        <v>203</v>
      </c>
      <c r="H11" s="114" t="s">
        <v>222</v>
      </c>
      <c r="I11" s="114" t="s">
        <v>225</v>
      </c>
      <c r="J11" s="86" t="s">
        <v>227</v>
      </c>
      <c r="K11" s="108" t="s">
        <v>279</v>
      </c>
      <c r="L11" s="105" t="s">
        <v>429</v>
      </c>
      <c r="M11" s="86" t="s">
        <v>430</v>
      </c>
      <c r="N11" s="86" t="s">
        <v>190</v>
      </c>
      <c r="O11" s="86" t="s">
        <v>423</v>
      </c>
    </row>
    <row r="12" spans="1:15" ht="131.25" customHeight="1" x14ac:dyDescent="0.25">
      <c r="A12" s="231"/>
      <c r="B12" s="285"/>
      <c r="C12" s="105" t="str">
        <f>'2. Causas y Consecuencias'!D18</f>
        <v>Negligencia institucional</v>
      </c>
      <c r="D12" s="288"/>
      <c r="E12" s="118" t="s">
        <v>179</v>
      </c>
      <c r="F12" s="108" t="s">
        <v>424</v>
      </c>
      <c r="G12" s="114" t="s">
        <v>203</v>
      </c>
      <c r="H12" s="114" t="s">
        <v>222</v>
      </c>
      <c r="I12" s="114" t="s">
        <v>225</v>
      </c>
      <c r="J12" s="86" t="s">
        <v>227</v>
      </c>
      <c r="K12" s="108" t="s">
        <v>279</v>
      </c>
      <c r="L12" s="105" t="s">
        <v>431</v>
      </c>
      <c r="M12" s="121" t="s">
        <v>432</v>
      </c>
      <c r="N12" s="86" t="s">
        <v>495</v>
      </c>
      <c r="O12" s="86" t="s">
        <v>428</v>
      </c>
    </row>
    <row r="13" spans="1:15" ht="144.75" customHeight="1" x14ac:dyDescent="0.25">
      <c r="A13" s="231">
        <v>4</v>
      </c>
      <c r="B13" s="285" t="str">
        <f>'1. Identificación del riesgo'!C15</f>
        <v>Desvío de las ayudas o recursos para las víctimas de desastres y del conflicto armado</v>
      </c>
      <c r="C13" s="105" t="str">
        <f>'2. Causas y Consecuencias'!D19</f>
        <v>Deficientes controles internos</v>
      </c>
      <c r="D13" s="288" t="e">
        <f>#REF!</f>
        <v>#REF!</v>
      </c>
      <c r="E13" s="118" t="s">
        <v>179</v>
      </c>
      <c r="F13" s="102" t="s">
        <v>506</v>
      </c>
      <c r="G13" s="128" t="s">
        <v>181</v>
      </c>
      <c r="H13" s="128" t="s">
        <v>222</v>
      </c>
      <c r="I13" s="128" t="s">
        <v>225</v>
      </c>
      <c r="J13" s="128" t="s">
        <v>228</v>
      </c>
      <c r="K13" s="128" t="s">
        <v>279</v>
      </c>
      <c r="L13" s="102" t="s">
        <v>496</v>
      </c>
      <c r="M13" s="122" t="s">
        <v>312</v>
      </c>
      <c r="N13" s="86" t="s">
        <v>313</v>
      </c>
      <c r="O13" s="86" t="s">
        <v>208</v>
      </c>
    </row>
    <row r="14" spans="1:15" ht="162" x14ac:dyDescent="0.25">
      <c r="A14" s="231"/>
      <c r="B14" s="285"/>
      <c r="C14" s="105" t="str">
        <f>'2. Causas y Consecuencias'!D20</f>
        <v>Ausencia de auditorías de control interno</v>
      </c>
      <c r="D14" s="288"/>
      <c r="E14" s="118" t="s">
        <v>179</v>
      </c>
      <c r="F14" s="102" t="s">
        <v>507</v>
      </c>
      <c r="G14" s="128" t="s">
        <v>181</v>
      </c>
      <c r="H14" s="128" t="s">
        <v>222</v>
      </c>
      <c r="I14" s="128" t="s">
        <v>225</v>
      </c>
      <c r="J14" s="128" t="s">
        <v>315</v>
      </c>
      <c r="K14" s="128" t="s">
        <v>279</v>
      </c>
      <c r="L14" s="108" t="s">
        <v>316</v>
      </c>
      <c r="M14" s="86" t="s">
        <v>189</v>
      </c>
      <c r="N14" s="86" t="s">
        <v>217</v>
      </c>
      <c r="O14" s="86" t="s">
        <v>509</v>
      </c>
    </row>
    <row r="15" spans="1:15" s="53" customFormat="1" ht="20.25" x14ac:dyDescent="0.25">
      <c r="A15" s="136"/>
      <c r="B15" s="99"/>
      <c r="C15" s="105"/>
      <c r="D15" s="123"/>
      <c r="E15" s="118"/>
      <c r="F15" s="102"/>
      <c r="G15" s="128"/>
      <c r="H15" s="128"/>
      <c r="I15" s="128"/>
      <c r="J15" s="128"/>
      <c r="K15" s="128"/>
      <c r="L15" s="108"/>
      <c r="M15" s="86"/>
      <c r="N15" s="86"/>
      <c r="O15" s="86"/>
    </row>
    <row r="16" spans="1:15" ht="139.5" customHeight="1" x14ac:dyDescent="0.25">
      <c r="A16" s="231">
        <v>5</v>
      </c>
      <c r="B16" s="285" t="str">
        <f>'1. Identificación del riesgo'!C16</f>
        <v>Favorecer a presuntos infractores en los operativos o procedimientos de control a establecimientos comerciales, propiedad horizontal o particulares que ocupan el espacio público, absteniéndose de sancionarlos, intervenirlos o  decomisar bienes o removerlos del espacio público.</v>
      </c>
      <c r="C16" s="105" t="str">
        <f>'2. Causas y Consecuencias'!D22</f>
        <v>Deficientes controles internos</v>
      </c>
      <c r="D16" s="288" t="e">
        <f>#REF!</f>
        <v>#REF!</v>
      </c>
      <c r="E16" s="118" t="s">
        <v>179</v>
      </c>
      <c r="F16" s="102" t="s">
        <v>311</v>
      </c>
      <c r="G16" s="128" t="s">
        <v>4</v>
      </c>
      <c r="H16" s="128" t="s">
        <v>317</v>
      </c>
      <c r="I16" s="128" t="s">
        <v>226</v>
      </c>
      <c r="J16" s="128" t="s">
        <v>228</v>
      </c>
      <c r="K16" s="128" t="s">
        <v>280</v>
      </c>
      <c r="L16" s="102" t="s">
        <v>318</v>
      </c>
      <c r="M16" s="122" t="s">
        <v>312</v>
      </c>
      <c r="N16" s="86" t="s">
        <v>319</v>
      </c>
      <c r="O16" s="86" t="s">
        <v>423</v>
      </c>
    </row>
    <row r="17" spans="1:15" ht="213" customHeight="1" x14ac:dyDescent="0.25">
      <c r="A17" s="231"/>
      <c r="B17" s="285"/>
      <c r="C17" s="105" t="str">
        <f>'2. Causas y Consecuencias'!D23</f>
        <v>Trafico de influencias</v>
      </c>
      <c r="D17" s="288"/>
      <c r="E17" s="118" t="s">
        <v>179</v>
      </c>
      <c r="F17" s="102" t="s">
        <v>309</v>
      </c>
      <c r="G17" s="128" t="s">
        <v>220</v>
      </c>
      <c r="H17" s="128" t="s">
        <v>222</v>
      </c>
      <c r="I17" s="128" t="s">
        <v>226</v>
      </c>
      <c r="J17" s="128" t="s">
        <v>320</v>
      </c>
      <c r="K17" s="128" t="s">
        <v>280</v>
      </c>
      <c r="L17" s="102" t="s">
        <v>321</v>
      </c>
      <c r="M17" s="122" t="s">
        <v>324</v>
      </c>
      <c r="N17" s="86" t="s">
        <v>208</v>
      </c>
      <c r="O17" s="86" t="s">
        <v>314</v>
      </c>
    </row>
    <row r="18" spans="1:15" s="53" customFormat="1" ht="27" customHeight="1" x14ac:dyDescent="0.25">
      <c r="A18" s="136"/>
      <c r="B18" s="99"/>
      <c r="C18" s="105"/>
      <c r="D18" s="123"/>
      <c r="E18" s="118"/>
      <c r="F18" s="102"/>
      <c r="G18" s="128"/>
      <c r="H18" s="128"/>
      <c r="I18" s="128"/>
      <c r="J18" s="128"/>
      <c r="K18" s="128"/>
      <c r="L18" s="102"/>
      <c r="M18" s="122"/>
      <c r="N18" s="86"/>
      <c r="O18" s="86"/>
    </row>
    <row r="19" spans="1:15" ht="267.75" customHeight="1" x14ac:dyDescent="0.25">
      <c r="A19" s="136">
        <v>6</v>
      </c>
      <c r="B19" s="99" t="str">
        <f>'1. Identificación del riesgo'!C17</f>
        <v>Utilizar información por parte de servidores públicos y contratistas de la alcaldía, relacionada con auxilios y ayudas, apoyo a población desplazada, vulnerable, mujeres cabeza de familia, adulto mayor o de juventudes, para favorecer indebidamente a personas en particular o para obtener provecho particular o para un tercero</v>
      </c>
      <c r="C19" s="105" t="str">
        <f>'2. Causas y Consecuencias'!D25</f>
        <v>Poca difusión de planes, programas, beneficios, auyudas para población vulnerable, mujers cabeza de hogar, y de los mecanimos para acceder y para seleccionar a los beneficarios</v>
      </c>
      <c r="D19" s="123" t="e">
        <f>#REF!</f>
        <v>#REF!</v>
      </c>
      <c r="E19" s="118" t="s">
        <v>179</v>
      </c>
      <c r="F19" s="105" t="s">
        <v>307</v>
      </c>
      <c r="G19" s="128" t="s">
        <v>4</v>
      </c>
      <c r="H19" s="128" t="s">
        <v>222</v>
      </c>
      <c r="I19" s="128" t="s">
        <v>225</v>
      </c>
      <c r="J19" s="128" t="s">
        <v>322</v>
      </c>
      <c r="K19" s="128" t="s">
        <v>279</v>
      </c>
      <c r="L19" s="108" t="s">
        <v>323</v>
      </c>
      <c r="M19" s="122" t="s">
        <v>324</v>
      </c>
      <c r="N19" s="86" t="s">
        <v>325</v>
      </c>
      <c r="O19" s="86" t="s">
        <v>314</v>
      </c>
    </row>
    <row r="20" spans="1:15" s="53" customFormat="1" ht="20.25" x14ac:dyDescent="0.25">
      <c r="A20" s="136"/>
      <c r="B20" s="99"/>
      <c r="C20" s="105"/>
      <c r="D20" s="123"/>
      <c r="E20" s="118"/>
      <c r="F20" s="105"/>
      <c r="G20" s="128"/>
      <c r="H20" s="128"/>
      <c r="I20" s="128"/>
      <c r="J20" s="128"/>
      <c r="K20" s="128"/>
      <c r="L20" s="108"/>
      <c r="M20" s="122"/>
      <c r="N20" s="86"/>
      <c r="O20" s="86"/>
    </row>
    <row r="21" spans="1:15" s="53" customFormat="1" ht="20.25" x14ac:dyDescent="0.25">
      <c r="A21" s="136"/>
      <c r="B21" s="99"/>
      <c r="C21" s="105"/>
      <c r="D21" s="123"/>
      <c r="E21" s="118"/>
      <c r="F21" s="105"/>
      <c r="G21" s="128"/>
      <c r="H21" s="128"/>
      <c r="I21" s="128"/>
      <c r="J21" s="128"/>
      <c r="K21" s="128"/>
      <c r="L21" s="108"/>
      <c r="M21" s="122"/>
      <c r="N21" s="86"/>
      <c r="O21" s="86"/>
    </row>
    <row r="22" spans="1:15" ht="111" customHeight="1" x14ac:dyDescent="0.25">
      <c r="A22" s="231">
        <v>7</v>
      </c>
      <c r="B22" s="285" t="str">
        <f>'1. Identificación del riesgo'!C18</f>
        <v>Contratar con fundaciones o contratistas no idóneos o que no cumplen los perfiles para la prestación de servicios de salud, para sacer provecho para sí o para terceros.</v>
      </c>
      <c r="C22" s="105" t="str">
        <f>'2. Causas y Consecuencias'!D28</f>
        <v xml:space="preserve">
Ausencia o debilidad de controles en la verificación de requisitos exigidos para la prestación del servicio 
</v>
      </c>
      <c r="D22" s="288" t="e">
        <f>#REF!</f>
        <v>#REF!</v>
      </c>
      <c r="E22" s="118" t="s">
        <v>179</v>
      </c>
      <c r="F22" s="86" t="s">
        <v>269</v>
      </c>
      <c r="G22" s="114" t="s">
        <v>181</v>
      </c>
      <c r="H22" s="114" t="s">
        <v>222</v>
      </c>
      <c r="I22" s="114" t="s">
        <v>226</v>
      </c>
      <c r="J22" s="86" t="s">
        <v>227</v>
      </c>
      <c r="K22" s="108" t="s">
        <v>279</v>
      </c>
      <c r="L22" s="99" t="s">
        <v>272</v>
      </c>
      <c r="M22" s="86" t="s">
        <v>281</v>
      </c>
      <c r="N22" s="86" t="s">
        <v>510</v>
      </c>
      <c r="O22" s="86" t="s">
        <v>511</v>
      </c>
    </row>
    <row r="23" spans="1:15" ht="90" x14ac:dyDescent="0.25">
      <c r="A23" s="231"/>
      <c r="B23" s="285"/>
      <c r="C23" s="105" t="str">
        <f>'2. Causas y Consecuencias'!D29</f>
        <v xml:space="preserve">Deficiencias en la selección del personal que evalúa las ofertas </v>
      </c>
      <c r="D23" s="288"/>
      <c r="E23" s="118" t="s">
        <v>179</v>
      </c>
      <c r="F23" s="86" t="s">
        <v>270</v>
      </c>
      <c r="G23" s="114" t="s">
        <v>4</v>
      </c>
      <c r="H23" s="114" t="s">
        <v>222</v>
      </c>
      <c r="I23" s="114" t="s">
        <v>226</v>
      </c>
      <c r="J23" s="86" t="s">
        <v>227</v>
      </c>
      <c r="K23" s="108" t="s">
        <v>279</v>
      </c>
      <c r="L23" s="99" t="s">
        <v>274</v>
      </c>
      <c r="M23" s="86" t="s">
        <v>275</v>
      </c>
      <c r="N23" s="86" t="s">
        <v>276</v>
      </c>
      <c r="O23" s="86" t="s">
        <v>497</v>
      </c>
    </row>
    <row r="24" spans="1:15" ht="129" customHeight="1" x14ac:dyDescent="0.25">
      <c r="A24" s="231"/>
      <c r="B24" s="285"/>
      <c r="C24" s="105" t="str">
        <f>'2. Causas y Consecuencias'!D30</f>
        <v>Intereses Personales</v>
      </c>
      <c r="D24" s="288"/>
      <c r="E24" s="118" t="s">
        <v>179</v>
      </c>
      <c r="F24" s="86" t="s">
        <v>271</v>
      </c>
      <c r="G24" s="114" t="s">
        <v>4</v>
      </c>
      <c r="H24" s="114" t="s">
        <v>222</v>
      </c>
      <c r="I24" s="114" t="s">
        <v>226</v>
      </c>
      <c r="J24" s="86" t="s">
        <v>227</v>
      </c>
      <c r="K24" s="108" t="s">
        <v>279</v>
      </c>
      <c r="L24" s="99" t="s">
        <v>277</v>
      </c>
      <c r="M24" s="86" t="s">
        <v>278</v>
      </c>
      <c r="N24" s="86" t="s">
        <v>512</v>
      </c>
      <c r="O24" s="86" t="s">
        <v>509</v>
      </c>
    </row>
    <row r="25" spans="1:15" ht="90" customHeight="1" x14ac:dyDescent="0.25">
      <c r="A25" s="231">
        <v>8</v>
      </c>
      <c r="B25" s="285" t="str">
        <f>'1. Identificación del riesgo'!C19</f>
        <v>Manipulación de resultados para beneficiar a las Entidades Administradoras de Planes de Beneficios (EAPB) en la gestión de procesos de auditorías, inspección, vigilancia, afiliaciones o atención de quejas en relación con la prestación de servicios de salud, favoreciéndolos, ocultando deficiencias o irregularidades detectadas, para obtener provecho propio o para un tercero.</v>
      </c>
      <c r="C25" s="105" t="str">
        <f>'2. Causas y Consecuencias'!D31</f>
        <v>Falta de lineamientos claros y estrictos para aplicar controles de auditorías e inspección sobre las (EAPB)</v>
      </c>
      <c r="D25" s="288" t="e">
        <f>#REF!</f>
        <v>#REF!</v>
      </c>
      <c r="E25" s="118" t="s">
        <v>179</v>
      </c>
      <c r="F25" s="86" t="s">
        <v>292</v>
      </c>
      <c r="G25" s="114" t="s">
        <v>181</v>
      </c>
      <c r="H25" s="114" t="s">
        <v>222</v>
      </c>
      <c r="I25" s="114" t="s">
        <v>226</v>
      </c>
      <c r="J25" s="86" t="s">
        <v>227</v>
      </c>
      <c r="K25" s="108" t="s">
        <v>279</v>
      </c>
      <c r="L25" s="105" t="s">
        <v>286</v>
      </c>
      <c r="M25" s="86" t="s">
        <v>287</v>
      </c>
      <c r="N25" s="86" t="s">
        <v>190</v>
      </c>
      <c r="O25" s="86" t="s">
        <v>434</v>
      </c>
    </row>
    <row r="26" spans="1:15" ht="126" x14ac:dyDescent="0.25">
      <c r="A26" s="231"/>
      <c r="B26" s="285"/>
      <c r="C26" s="105" t="str">
        <f>'2. Causas y Consecuencias'!D32</f>
        <v>Defientes valores y principios éticos de los servidores públicos y contratistas</v>
      </c>
      <c r="D26" s="288"/>
      <c r="E26" s="118" t="s">
        <v>179</v>
      </c>
      <c r="F26" s="86" t="s">
        <v>271</v>
      </c>
      <c r="G26" s="114" t="s">
        <v>4</v>
      </c>
      <c r="H26" s="114" t="s">
        <v>222</v>
      </c>
      <c r="I26" s="114" t="s">
        <v>226</v>
      </c>
      <c r="J26" s="86" t="s">
        <v>227</v>
      </c>
      <c r="K26" s="108" t="s">
        <v>279</v>
      </c>
      <c r="L26" s="119" t="s">
        <v>277</v>
      </c>
      <c r="M26" s="86" t="s">
        <v>278</v>
      </c>
      <c r="N26" s="86" t="s">
        <v>512</v>
      </c>
      <c r="O26" s="86" t="s">
        <v>509</v>
      </c>
    </row>
    <row r="27" spans="1:15" ht="117" customHeight="1" x14ac:dyDescent="0.25">
      <c r="A27" s="231"/>
      <c r="B27" s="285"/>
      <c r="C27" s="105" t="str">
        <f>'2. Causas y Consecuencias'!D33</f>
        <v>Indebida instrucción de los técnicos de revisión de procesos de afiliación de las EAPB</v>
      </c>
      <c r="D27" s="288"/>
      <c r="E27" s="118" t="s">
        <v>179</v>
      </c>
      <c r="F27" s="102" t="s">
        <v>288</v>
      </c>
      <c r="G27" s="114" t="s">
        <v>4</v>
      </c>
      <c r="H27" s="114" t="s">
        <v>222</v>
      </c>
      <c r="I27" s="114" t="s">
        <v>226</v>
      </c>
      <c r="J27" s="86" t="s">
        <v>227</v>
      </c>
      <c r="K27" s="108" t="s">
        <v>279</v>
      </c>
      <c r="L27" s="119" t="s">
        <v>289</v>
      </c>
      <c r="M27" s="86" t="s">
        <v>287</v>
      </c>
      <c r="N27" s="86" t="s">
        <v>513</v>
      </c>
      <c r="O27" s="86" t="s">
        <v>514</v>
      </c>
    </row>
    <row r="28" spans="1:15" ht="158.25" customHeight="1" x14ac:dyDescent="0.25">
      <c r="A28" s="231">
        <v>9</v>
      </c>
      <c r="B28" s="285" t="str">
        <f>'1. Identificación del riesgo'!C20</f>
        <v>Favorecer con apoyos y auxilios a instituciones deportivas, instructores, deportistas, gestores culturales y artísticos que no cumplen los requisitos o están por debajo de otras que cuentan con mejores condiciones o perfiles, con el fin de generar un provecho a terceros</v>
      </c>
      <c r="C28" s="105" t="str">
        <f>'2. Causas y Consecuencias'!D34</f>
        <v xml:space="preserve">Ausencia de procedimientos y requisitos estándarizados </v>
      </c>
      <c r="D28" s="288" t="e">
        <f>#REF!</f>
        <v>#REF!</v>
      </c>
      <c r="E28" s="118" t="s">
        <v>179</v>
      </c>
      <c r="F28" s="102" t="s">
        <v>452</v>
      </c>
      <c r="G28" s="114" t="s">
        <v>4</v>
      </c>
      <c r="H28" s="114" t="s">
        <v>222</v>
      </c>
      <c r="I28" s="114" t="s">
        <v>226</v>
      </c>
      <c r="J28" s="86" t="s">
        <v>227</v>
      </c>
      <c r="K28" s="108" t="s">
        <v>279</v>
      </c>
      <c r="L28" s="119" t="s">
        <v>453</v>
      </c>
      <c r="M28" s="86" t="s">
        <v>459</v>
      </c>
      <c r="N28" s="86" t="s">
        <v>515</v>
      </c>
      <c r="O28" s="167">
        <v>45444</v>
      </c>
    </row>
    <row r="29" spans="1:15" x14ac:dyDescent="0.25">
      <c r="A29" s="231"/>
      <c r="B29" s="285"/>
      <c r="C29" s="105">
        <f>'2. Causas y Consecuencias'!D35</f>
        <v>0</v>
      </c>
      <c r="D29" s="288"/>
      <c r="E29" s="118"/>
      <c r="F29" s="102"/>
      <c r="G29" s="114"/>
      <c r="H29" s="114"/>
      <c r="I29" s="114"/>
      <c r="J29" s="86"/>
      <c r="K29" s="108"/>
      <c r="L29" s="119"/>
      <c r="M29" s="86"/>
      <c r="N29" s="86"/>
      <c r="O29" s="86"/>
    </row>
    <row r="30" spans="1:15" x14ac:dyDescent="0.25">
      <c r="A30" s="231"/>
      <c r="B30" s="285"/>
      <c r="C30" s="105">
        <f>'2. Causas y Consecuencias'!D36</f>
        <v>0</v>
      </c>
      <c r="D30" s="288"/>
      <c r="E30" s="118"/>
      <c r="F30" s="102"/>
      <c r="G30" s="114"/>
      <c r="H30" s="114"/>
      <c r="I30" s="114"/>
      <c r="J30" s="86"/>
      <c r="K30" s="108"/>
      <c r="L30" s="119"/>
      <c r="M30" s="86"/>
      <c r="N30" s="86"/>
      <c r="O30" s="86"/>
    </row>
    <row r="31" spans="1:15" ht="151.5" customHeight="1" x14ac:dyDescent="0.25">
      <c r="A31" s="231">
        <v>10</v>
      </c>
      <c r="B31" s="285" t="str">
        <f>'1. Identificación del riesgo'!C21</f>
        <v>Supeditar el apoyo institucional a población vulnerable y grupos especiales en los programas sociales, a cambio de dádivas, respaldo popular o favores políticos.</v>
      </c>
      <c r="C31" s="105" t="str">
        <f>'2. Causas y Consecuencias'!D37</f>
        <v>Falta de conocimiento sobre los procedimientos, objetivos, población objeto y demás  parámetros, relacionados con los programa sociales.</v>
      </c>
      <c r="D31" s="288" t="e">
        <f>#REF!</f>
        <v>#REF!</v>
      </c>
      <c r="E31" s="118" t="s">
        <v>179</v>
      </c>
      <c r="F31" s="105" t="s">
        <v>456</v>
      </c>
      <c r="G31" s="114" t="s">
        <v>4</v>
      </c>
      <c r="H31" s="114" t="s">
        <v>222</v>
      </c>
      <c r="I31" s="114" t="s">
        <v>226</v>
      </c>
      <c r="J31" s="86" t="s">
        <v>227</v>
      </c>
      <c r="K31" s="108" t="s">
        <v>279</v>
      </c>
      <c r="L31" s="105" t="s">
        <v>457</v>
      </c>
      <c r="M31" s="86" t="s">
        <v>459</v>
      </c>
      <c r="N31" s="86" t="s">
        <v>460</v>
      </c>
      <c r="O31" s="86" t="s">
        <v>461</v>
      </c>
    </row>
    <row r="32" spans="1:15" x14ac:dyDescent="0.25">
      <c r="A32" s="231"/>
      <c r="B32" s="285"/>
      <c r="C32" s="105">
        <f>'2. Causas y Consecuencias'!D38</f>
        <v>0</v>
      </c>
      <c r="D32" s="288"/>
      <c r="E32" s="118"/>
      <c r="F32" s="105"/>
      <c r="G32" s="124"/>
      <c r="H32" s="124"/>
      <c r="I32" s="124"/>
      <c r="J32" s="125"/>
      <c r="K32" s="125"/>
      <c r="L32" s="125"/>
      <c r="M32" s="124"/>
      <c r="N32" s="86"/>
      <c r="O32" s="86"/>
    </row>
    <row r="33" spans="1:15" x14ac:dyDescent="0.25">
      <c r="A33" s="231"/>
      <c r="B33" s="285"/>
      <c r="C33" s="105">
        <f>'2. Causas y Consecuencias'!D39</f>
        <v>0</v>
      </c>
      <c r="D33" s="288"/>
      <c r="E33" s="118"/>
      <c r="F33" s="105"/>
      <c r="G33" s="124"/>
      <c r="H33" s="124"/>
      <c r="I33" s="124"/>
      <c r="J33" s="125"/>
      <c r="K33" s="125"/>
      <c r="L33" s="125"/>
      <c r="M33" s="124"/>
      <c r="N33" s="86"/>
      <c r="O33" s="86"/>
    </row>
    <row r="34" spans="1:15" ht="90" customHeight="1" x14ac:dyDescent="0.25">
      <c r="A34" s="231">
        <v>11</v>
      </c>
      <c r="B34" s="285" t="str">
        <f>'1. Identificación del riesgo'!C22</f>
        <v>Indebida selección de fundaciones o firmas que no cumplen los requisitos técnicos o financieros para la prestación de los servicios Planes de Alimentación Escolar PAE.</v>
      </c>
      <c r="C34" s="105" t="str">
        <f>'2. Causas y Consecuencias'!D40</f>
        <v>Ausencia o debilidad de controles para la verificación de requisitos exigidos para la prestación del servicio</v>
      </c>
      <c r="D34" s="288" t="e">
        <f>#REF!</f>
        <v>#REF!</v>
      </c>
      <c r="E34" s="118" t="s">
        <v>179</v>
      </c>
      <c r="F34" s="86" t="s">
        <v>269</v>
      </c>
      <c r="G34" s="114" t="s">
        <v>181</v>
      </c>
      <c r="H34" s="114" t="s">
        <v>222</v>
      </c>
      <c r="I34" s="114" t="s">
        <v>226</v>
      </c>
      <c r="J34" s="86" t="s">
        <v>227</v>
      </c>
      <c r="K34" s="108" t="s">
        <v>279</v>
      </c>
      <c r="L34" s="99" t="s">
        <v>298</v>
      </c>
      <c r="M34" s="86" t="s">
        <v>273</v>
      </c>
      <c r="N34" s="86" t="s">
        <v>516</v>
      </c>
      <c r="O34" s="86" t="s">
        <v>434</v>
      </c>
    </row>
    <row r="35" spans="1:15" ht="108" x14ac:dyDescent="0.25">
      <c r="A35" s="231"/>
      <c r="B35" s="285"/>
      <c r="C35" s="105" t="str">
        <f>'2. Causas y Consecuencias'!D41</f>
        <v>Deficiencias en la selección del personal para hacer las evaluaciones de las ofertas</v>
      </c>
      <c r="D35" s="288"/>
      <c r="E35" s="118" t="s">
        <v>179</v>
      </c>
      <c r="F35" s="86" t="s">
        <v>297</v>
      </c>
      <c r="G35" s="114" t="s">
        <v>4</v>
      </c>
      <c r="H35" s="114" t="s">
        <v>222</v>
      </c>
      <c r="I35" s="114" t="s">
        <v>226</v>
      </c>
      <c r="J35" s="86" t="s">
        <v>227</v>
      </c>
      <c r="K35" s="108" t="s">
        <v>279</v>
      </c>
      <c r="L35" s="99" t="s">
        <v>274</v>
      </c>
      <c r="M35" s="86" t="s">
        <v>299</v>
      </c>
      <c r="N35" s="86" t="s">
        <v>276</v>
      </c>
      <c r="O35" s="86" t="s">
        <v>434</v>
      </c>
    </row>
    <row r="36" spans="1:15" ht="126" x14ac:dyDescent="0.25">
      <c r="A36" s="231"/>
      <c r="B36" s="285"/>
      <c r="C36" s="105" t="str">
        <f>'2. Causas y Consecuencias'!D42</f>
        <v>Intereses Personales</v>
      </c>
      <c r="D36" s="288"/>
      <c r="E36" s="118" t="s">
        <v>179</v>
      </c>
      <c r="F36" s="86" t="s">
        <v>271</v>
      </c>
      <c r="G36" s="114" t="s">
        <v>4</v>
      </c>
      <c r="H36" s="114" t="s">
        <v>222</v>
      </c>
      <c r="I36" s="114" t="s">
        <v>226</v>
      </c>
      <c r="J36" s="86" t="s">
        <v>227</v>
      </c>
      <c r="K36" s="108" t="s">
        <v>279</v>
      </c>
      <c r="L36" s="99" t="s">
        <v>277</v>
      </c>
      <c r="M36" s="86" t="s">
        <v>278</v>
      </c>
      <c r="N36" s="86" t="s">
        <v>512</v>
      </c>
      <c r="O36" s="86" t="s">
        <v>509</v>
      </c>
    </row>
    <row r="37" spans="1:15" ht="123.75" customHeight="1" x14ac:dyDescent="0.25">
      <c r="A37" s="231">
        <v>12</v>
      </c>
      <c r="B37" s="285" t="str">
        <f>'1. Identificación del riesgo'!C23</f>
        <v>Omitir información sobre quejas, denuncias, inspección, vigilancia y control sobre estamentos educativos, en beneficio propio o sobre un tercero.</v>
      </c>
      <c r="C37" s="105" t="str">
        <f>'2. Causas y Consecuencias'!D43</f>
        <v>Intereses Personales</v>
      </c>
      <c r="D37" s="288" t="e">
        <f>#REF!</f>
        <v>#REF!</v>
      </c>
      <c r="E37" s="118" t="s">
        <v>179</v>
      </c>
      <c r="F37" s="86" t="s">
        <v>271</v>
      </c>
      <c r="G37" s="114" t="s">
        <v>4</v>
      </c>
      <c r="H37" s="114" t="s">
        <v>222</v>
      </c>
      <c r="I37" s="114" t="s">
        <v>226</v>
      </c>
      <c r="J37" s="86" t="s">
        <v>227</v>
      </c>
      <c r="K37" s="108" t="s">
        <v>279</v>
      </c>
      <c r="L37" s="99" t="s">
        <v>277</v>
      </c>
      <c r="M37" s="86" t="s">
        <v>278</v>
      </c>
      <c r="N37" s="86" t="s">
        <v>512</v>
      </c>
      <c r="O37" s="86" t="s">
        <v>509</v>
      </c>
    </row>
    <row r="38" spans="1:15" x14ac:dyDescent="0.25">
      <c r="A38" s="231"/>
      <c r="B38" s="285"/>
      <c r="C38" s="105">
        <f>'2. Causas y Consecuencias'!D44</f>
        <v>0</v>
      </c>
      <c r="D38" s="288"/>
      <c r="E38" s="118"/>
      <c r="F38" s="102"/>
      <c r="G38" s="114"/>
      <c r="H38" s="114"/>
      <c r="I38" s="114"/>
      <c r="J38" s="86"/>
      <c r="K38" s="108"/>
      <c r="L38" s="119"/>
      <c r="M38" s="86"/>
      <c r="N38" s="86"/>
      <c r="O38" s="86"/>
    </row>
    <row r="39" spans="1:15" x14ac:dyDescent="0.25">
      <c r="A39" s="231"/>
      <c r="B39" s="285"/>
      <c r="C39" s="105">
        <f>'2. Causas y Consecuencias'!D45</f>
        <v>0</v>
      </c>
      <c r="D39" s="288"/>
      <c r="E39" s="118"/>
      <c r="F39" s="102"/>
      <c r="G39" s="114"/>
      <c r="H39" s="114"/>
      <c r="I39" s="114"/>
      <c r="J39" s="86"/>
      <c r="K39" s="108"/>
      <c r="L39" s="119"/>
      <c r="M39" s="86"/>
      <c r="N39" s="86"/>
      <c r="O39" s="86"/>
    </row>
    <row r="40" spans="1:15" ht="107.25" customHeight="1" x14ac:dyDescent="0.25">
      <c r="A40" s="231">
        <v>13</v>
      </c>
      <c r="B40" s="285" t="str">
        <f>'1. Identificación del riesgo'!C24</f>
        <v>Inadecuada supervisión del cumplimiento de las especificaciones técnicas de las obras contratadas con el fin de beneficiar a terceros</v>
      </c>
      <c r="C40" s="105" t="str">
        <f>'2. Causas y Consecuencias'!D46</f>
        <v>Indebida ejecución de procesos de supervisión en los proyectos de obra</v>
      </c>
      <c r="D40" s="288" t="e">
        <f>#REF!</f>
        <v>#REF!</v>
      </c>
      <c r="E40" s="118" t="s">
        <v>179</v>
      </c>
      <c r="F40" s="102" t="s">
        <v>440</v>
      </c>
      <c r="G40" s="114" t="s">
        <v>181</v>
      </c>
      <c r="H40" s="114" t="s">
        <v>222</v>
      </c>
      <c r="I40" s="114" t="s">
        <v>226</v>
      </c>
      <c r="J40" s="86" t="s">
        <v>227</v>
      </c>
      <c r="K40" s="108" t="s">
        <v>279</v>
      </c>
      <c r="L40" s="119" t="s">
        <v>441</v>
      </c>
      <c r="M40" s="86" t="s">
        <v>448</v>
      </c>
      <c r="N40" s="86" t="s">
        <v>190</v>
      </c>
      <c r="O40" s="86" t="s">
        <v>511</v>
      </c>
    </row>
    <row r="41" spans="1:15" ht="126" x14ac:dyDescent="0.25">
      <c r="A41" s="231"/>
      <c r="B41" s="285"/>
      <c r="C41" s="105" t="str">
        <f>'2. Causas y Consecuencias'!D47</f>
        <v>Intereses personales</v>
      </c>
      <c r="D41" s="288"/>
      <c r="E41" s="118" t="s">
        <v>179</v>
      </c>
      <c r="F41" s="86" t="s">
        <v>271</v>
      </c>
      <c r="G41" s="114" t="s">
        <v>181</v>
      </c>
      <c r="H41" s="114" t="s">
        <v>222</v>
      </c>
      <c r="I41" s="114" t="s">
        <v>226</v>
      </c>
      <c r="J41" s="86" t="s">
        <v>227</v>
      </c>
      <c r="K41" s="108" t="s">
        <v>279</v>
      </c>
      <c r="L41" s="133" t="s">
        <v>277</v>
      </c>
      <c r="M41" s="86" t="s">
        <v>278</v>
      </c>
      <c r="N41" s="86" t="s">
        <v>512</v>
      </c>
      <c r="O41" s="86" t="s">
        <v>509</v>
      </c>
    </row>
    <row r="42" spans="1:15" x14ac:dyDescent="0.25">
      <c r="A42" s="231"/>
      <c r="B42" s="285"/>
      <c r="C42" s="105">
        <f>'2. Causas y Consecuencias'!D48</f>
        <v>0</v>
      </c>
      <c r="D42" s="288"/>
      <c r="E42" s="118"/>
      <c r="F42" s="102"/>
      <c r="G42" s="114"/>
      <c r="H42" s="114"/>
      <c r="I42" s="114"/>
      <c r="J42" s="86"/>
      <c r="K42" s="108"/>
      <c r="L42" s="119"/>
      <c r="M42" s="86"/>
      <c r="N42" s="86"/>
      <c r="O42" s="86"/>
    </row>
    <row r="43" spans="1:15" ht="112.5" customHeight="1" x14ac:dyDescent="0.25">
      <c r="A43" s="231">
        <v>14</v>
      </c>
      <c r="B43" s="285" t="str">
        <f>'1. Identificación del riesgo'!C25</f>
        <v>Otorgar permisos para construcción, reforma, ampliación, remodelación y demolición de edificaciones, sin el cumplimiento de los requisitos legales, beneficiando a terceros con su expedición.</v>
      </c>
      <c r="C43" s="105" t="str">
        <f>'2. Causas y Consecuencias'!D49</f>
        <v>Ausencia de mecanismos de cumplimiento de requisitos de Ley para construcciones y actividades similares.</v>
      </c>
      <c r="D43" s="288" t="e">
        <f>#REF!</f>
        <v>#REF!</v>
      </c>
      <c r="E43" s="118" t="s">
        <v>179</v>
      </c>
      <c r="F43" s="102" t="s">
        <v>446</v>
      </c>
      <c r="G43" s="114" t="s">
        <v>4</v>
      </c>
      <c r="H43" s="114" t="s">
        <v>222</v>
      </c>
      <c r="I43" s="114" t="s">
        <v>225</v>
      </c>
      <c r="J43" s="86" t="s">
        <v>227</v>
      </c>
      <c r="K43" s="108" t="s">
        <v>279</v>
      </c>
      <c r="L43" s="105" t="s">
        <v>447</v>
      </c>
      <c r="M43" s="86" t="s">
        <v>448</v>
      </c>
      <c r="N43" s="86" t="s">
        <v>515</v>
      </c>
      <c r="O43" s="167" t="s">
        <v>529</v>
      </c>
    </row>
    <row r="44" spans="1:15" x14ac:dyDescent="0.25">
      <c r="A44" s="231"/>
      <c r="B44" s="285"/>
      <c r="C44" s="105">
        <f>'2. Causas y Consecuencias'!D50</f>
        <v>0</v>
      </c>
      <c r="D44" s="288"/>
      <c r="E44" s="118"/>
      <c r="F44" s="102"/>
      <c r="G44" s="114"/>
      <c r="H44" s="114"/>
      <c r="I44" s="114"/>
      <c r="J44" s="86"/>
      <c r="K44" s="108"/>
      <c r="L44" s="119"/>
      <c r="M44" s="86"/>
      <c r="N44" s="86"/>
      <c r="O44" s="86"/>
    </row>
    <row r="45" spans="1:15" x14ac:dyDescent="0.25">
      <c r="A45" s="231"/>
      <c r="B45" s="285"/>
      <c r="C45" s="105">
        <f>'2. Causas y Consecuencias'!D51</f>
        <v>0</v>
      </c>
      <c r="D45" s="288"/>
      <c r="E45" s="118"/>
      <c r="F45" s="102"/>
      <c r="G45" s="114"/>
      <c r="H45" s="114"/>
      <c r="I45" s="114"/>
      <c r="J45" s="86"/>
      <c r="K45" s="108"/>
      <c r="L45" s="119"/>
      <c r="M45" s="86"/>
      <c r="N45" s="86"/>
      <c r="O45" s="86"/>
    </row>
    <row r="46" spans="1:15" ht="156" customHeight="1" x14ac:dyDescent="0.25">
      <c r="A46" s="231">
        <v>15</v>
      </c>
      <c r="B46" s="285" t="str">
        <f>'1. Identificación del riesgo'!C26</f>
        <v>Negarse a entregar información a las veedurías ciudadanas y grupos de interés que solicitan información a la entidad obstaculizando el control social y aumentando la probabilidad de ocurrencia de casos de corrupción.</v>
      </c>
      <c r="C46" s="105" t="str">
        <f>'2. Causas y Consecuencias'!D52</f>
        <v>Desconocimiento sobre los derechos de acceso a la información pública y prevención en la evaluación ciudadana y control social sobre las ejecutorias de la entidad.</v>
      </c>
      <c r="D46" s="288" t="e">
        <f>#REF!</f>
        <v>#REF!</v>
      </c>
      <c r="E46" s="118" t="s">
        <v>179</v>
      </c>
      <c r="F46" s="102" t="s">
        <v>329</v>
      </c>
      <c r="G46" s="114" t="s">
        <v>4</v>
      </c>
      <c r="H46" s="114" t="s">
        <v>222</v>
      </c>
      <c r="I46" s="114" t="s">
        <v>225</v>
      </c>
      <c r="J46" s="86" t="s">
        <v>227</v>
      </c>
      <c r="K46" s="108" t="s">
        <v>280</v>
      </c>
      <c r="L46" s="119" t="s">
        <v>330</v>
      </c>
      <c r="M46" s="86" t="s">
        <v>331</v>
      </c>
      <c r="N46" s="86" t="s">
        <v>513</v>
      </c>
      <c r="O46" s="86" t="s">
        <v>433</v>
      </c>
    </row>
    <row r="47" spans="1:15" x14ac:dyDescent="0.25">
      <c r="A47" s="231"/>
      <c r="B47" s="285"/>
      <c r="C47" s="105">
        <f>'2. Causas y Consecuencias'!D53</f>
        <v>0</v>
      </c>
      <c r="D47" s="288"/>
      <c r="E47" s="118"/>
      <c r="F47" s="102"/>
      <c r="G47" s="114"/>
      <c r="H47" s="114"/>
      <c r="I47" s="114"/>
      <c r="J47" s="86"/>
      <c r="K47" s="108"/>
      <c r="L47" s="105"/>
      <c r="M47" s="86"/>
      <c r="N47" s="86"/>
      <c r="O47" s="86"/>
    </row>
    <row r="48" spans="1:15" x14ac:dyDescent="0.25">
      <c r="A48" s="231"/>
      <c r="B48" s="285"/>
      <c r="C48" s="105">
        <f>'2. Causas y Consecuencias'!D54</f>
        <v>0</v>
      </c>
      <c r="D48" s="288"/>
      <c r="E48" s="118"/>
      <c r="F48" s="102"/>
      <c r="G48" s="114"/>
      <c r="H48" s="114"/>
      <c r="I48" s="114"/>
      <c r="J48" s="86"/>
      <c r="K48" s="108"/>
      <c r="L48" s="119"/>
      <c r="M48" s="86"/>
      <c r="N48" s="86"/>
      <c r="O48" s="86"/>
    </row>
    <row r="49" spans="1:15" ht="126.75" customHeight="1" x14ac:dyDescent="0.25">
      <c r="A49" s="231">
        <v>16</v>
      </c>
      <c r="B49" s="285" t="str">
        <f>'1. Identificación del riesgo'!C27</f>
        <v>Cobro indebido por gestionar y/o posibilitar trámites, servicios y/o procedimientos administrativos</v>
      </c>
      <c r="C49" s="105" t="str">
        <f>'2. Causas y Consecuencias'!D55</f>
        <v>Desconocimiento ciudadano sobre la información de trámites y servicios (procedimientos, requisitos, costos y normatividad, entre otros)</v>
      </c>
      <c r="D49" s="288" t="e">
        <f>#REF!</f>
        <v>#REF!</v>
      </c>
      <c r="E49" s="118" t="s">
        <v>179</v>
      </c>
      <c r="F49" s="102" t="s">
        <v>335</v>
      </c>
      <c r="G49" s="114" t="s">
        <v>4</v>
      </c>
      <c r="H49" s="114" t="s">
        <v>222</v>
      </c>
      <c r="I49" s="114" t="s">
        <v>225</v>
      </c>
      <c r="J49" s="86" t="s">
        <v>227</v>
      </c>
      <c r="K49" s="108" t="s">
        <v>279</v>
      </c>
      <c r="L49" s="105" t="s">
        <v>336</v>
      </c>
      <c r="M49" s="86" t="s">
        <v>337</v>
      </c>
      <c r="N49" s="86" t="s">
        <v>517</v>
      </c>
      <c r="O49" s="86" t="s">
        <v>511</v>
      </c>
    </row>
    <row r="50" spans="1:15" x14ac:dyDescent="0.25">
      <c r="A50" s="231"/>
      <c r="B50" s="285"/>
      <c r="C50" s="105">
        <f>'2. Causas y Consecuencias'!D56</f>
        <v>0</v>
      </c>
      <c r="D50" s="288"/>
      <c r="E50" s="118"/>
      <c r="F50" s="102"/>
      <c r="G50" s="114"/>
      <c r="H50" s="114"/>
      <c r="I50" s="114"/>
      <c r="J50" s="86"/>
      <c r="K50" s="108"/>
      <c r="L50" s="119"/>
      <c r="M50" s="86"/>
      <c r="N50" s="86"/>
      <c r="O50" s="86"/>
    </row>
    <row r="51" spans="1:15" x14ac:dyDescent="0.25">
      <c r="A51" s="231"/>
      <c r="B51" s="285"/>
      <c r="C51" s="105">
        <f>'2. Causas y Consecuencias'!D57</f>
        <v>0</v>
      </c>
      <c r="D51" s="288"/>
      <c r="E51" s="118"/>
      <c r="F51" s="110"/>
      <c r="G51" s="114"/>
      <c r="H51" s="114"/>
      <c r="I51" s="114"/>
      <c r="J51" s="86"/>
      <c r="K51" s="108"/>
      <c r="L51" s="126"/>
      <c r="M51" s="127"/>
      <c r="N51" s="86"/>
      <c r="O51" s="86"/>
    </row>
    <row r="52" spans="1:15" ht="84.75" customHeight="1" x14ac:dyDescent="0.25">
      <c r="A52" s="231">
        <v>17</v>
      </c>
      <c r="B52" s="285" t="str">
        <f>'1. Identificación del riesgo'!C28</f>
        <v>Pagar cuentas que no reúnen los requisitos legales y los reglamentarios exigidos por la alcaldía, para sacar provecho propio o favorecer al acreedor</v>
      </c>
      <c r="C52" s="105" t="str">
        <f>'2. Causas y Consecuencias'!D58</f>
        <v>Deficiencias en los controles internos sobre cumplimiento de requisitos para pagos</v>
      </c>
      <c r="D52" s="288" t="e">
        <f>#REF!</f>
        <v>#REF!</v>
      </c>
      <c r="E52" s="118" t="s">
        <v>179</v>
      </c>
      <c r="F52" s="107" t="s">
        <v>345</v>
      </c>
      <c r="G52" s="114" t="s">
        <v>4</v>
      </c>
      <c r="H52" s="114" t="s">
        <v>222</v>
      </c>
      <c r="I52" s="114" t="s">
        <v>225</v>
      </c>
      <c r="J52" s="86" t="s">
        <v>227</v>
      </c>
      <c r="K52" s="108" t="s">
        <v>279</v>
      </c>
      <c r="L52" s="102" t="s">
        <v>349</v>
      </c>
      <c r="M52" s="86" t="s">
        <v>350</v>
      </c>
      <c r="N52" s="86" t="s">
        <v>190</v>
      </c>
      <c r="O52" s="86" t="s">
        <v>434</v>
      </c>
    </row>
    <row r="53" spans="1:15" ht="56.25" customHeight="1" x14ac:dyDescent="0.25">
      <c r="A53" s="231"/>
      <c r="B53" s="285"/>
      <c r="C53" s="105" t="str">
        <f>'2. Causas y Consecuencias'!D59</f>
        <v xml:space="preserve">Deficiencias en registro de turnos para pagos </v>
      </c>
      <c r="D53" s="288"/>
      <c r="E53" s="118" t="s">
        <v>179</v>
      </c>
      <c r="F53" s="102" t="s">
        <v>346</v>
      </c>
      <c r="G53" s="114" t="s">
        <v>4</v>
      </c>
      <c r="H53" s="114" t="s">
        <v>222</v>
      </c>
      <c r="I53" s="114" t="s">
        <v>225</v>
      </c>
      <c r="J53" s="86" t="s">
        <v>227</v>
      </c>
      <c r="K53" s="108" t="s">
        <v>279</v>
      </c>
      <c r="L53" s="102" t="s">
        <v>351</v>
      </c>
      <c r="M53" s="86" t="s">
        <v>350</v>
      </c>
      <c r="N53" s="86" t="s">
        <v>190</v>
      </c>
      <c r="O53" s="86" t="s">
        <v>434</v>
      </c>
    </row>
    <row r="54" spans="1:15" x14ac:dyDescent="0.25">
      <c r="A54" s="231"/>
      <c r="B54" s="285"/>
      <c r="C54" s="105">
        <f>'2. Causas y Consecuencias'!D60</f>
        <v>0</v>
      </c>
      <c r="D54" s="288"/>
      <c r="E54" s="118"/>
      <c r="F54" s="111"/>
      <c r="G54" s="114"/>
      <c r="H54" s="114"/>
      <c r="I54" s="114"/>
      <c r="J54" s="86" t="s">
        <v>227</v>
      </c>
      <c r="K54" s="108" t="s">
        <v>279</v>
      </c>
      <c r="L54" s="125"/>
      <c r="M54" s="124"/>
      <c r="N54" s="86"/>
      <c r="O54" s="86"/>
    </row>
    <row r="55" spans="1:15" ht="103.5" customHeight="1" x14ac:dyDescent="0.25">
      <c r="A55" s="231">
        <v>18</v>
      </c>
      <c r="B55" s="285" t="str">
        <f>'1. Identificación del riesgo'!C29</f>
        <v>Conceder prescripción o descuentos en impuestos a contribuyentes, sin el lleno de los requisitos legales, para obtener provecho o favorecer a terceros.</v>
      </c>
      <c r="C55" s="105" t="str">
        <f>'2. Causas y Consecuencias'!D61</f>
        <v>Deficiencias en los controles internos sobre cumplimiento de requisitos para pagos</v>
      </c>
      <c r="D55" s="288" t="e">
        <f>#REF!</f>
        <v>#REF!</v>
      </c>
      <c r="E55" s="118" t="s">
        <v>179</v>
      </c>
      <c r="F55" s="109" t="s">
        <v>347</v>
      </c>
      <c r="G55" s="114" t="s">
        <v>4</v>
      </c>
      <c r="H55" s="114" t="s">
        <v>222</v>
      </c>
      <c r="I55" s="114" t="s">
        <v>225</v>
      </c>
      <c r="J55" s="86" t="s">
        <v>227</v>
      </c>
      <c r="K55" s="108" t="s">
        <v>279</v>
      </c>
      <c r="L55" s="102" t="s">
        <v>352</v>
      </c>
      <c r="M55" s="86" t="s">
        <v>207</v>
      </c>
      <c r="N55" s="86" t="s">
        <v>190</v>
      </c>
      <c r="O55" s="86" t="s">
        <v>434</v>
      </c>
    </row>
    <row r="56" spans="1:15" ht="108.75" customHeight="1" x14ac:dyDescent="0.25">
      <c r="A56" s="231"/>
      <c r="B56" s="285"/>
      <c r="C56" s="105" t="str">
        <f>'2. Causas y Consecuencias'!D62</f>
        <v>Falta de compromiso con la entidad y con el servicio</v>
      </c>
      <c r="D56" s="288"/>
      <c r="E56" s="118" t="s">
        <v>179</v>
      </c>
      <c r="F56" s="102" t="s">
        <v>348</v>
      </c>
      <c r="G56" s="114" t="s">
        <v>4</v>
      </c>
      <c r="H56" s="114" t="s">
        <v>222</v>
      </c>
      <c r="I56" s="114" t="s">
        <v>225</v>
      </c>
      <c r="J56" s="86" t="s">
        <v>227</v>
      </c>
      <c r="K56" s="108" t="s">
        <v>279</v>
      </c>
      <c r="L56" s="102" t="s">
        <v>353</v>
      </c>
      <c r="M56" s="86" t="s">
        <v>354</v>
      </c>
      <c r="N56" s="86" t="s">
        <v>512</v>
      </c>
      <c r="O56" s="86" t="s">
        <v>509</v>
      </c>
    </row>
    <row r="57" spans="1:15" x14ac:dyDescent="0.25">
      <c r="A57" s="231"/>
      <c r="B57" s="285"/>
      <c r="C57" s="105">
        <f>'2. Causas y Consecuencias'!D63</f>
        <v>0</v>
      </c>
      <c r="D57" s="288"/>
      <c r="E57" s="118"/>
      <c r="F57" s="102"/>
      <c r="G57" s="114"/>
      <c r="H57" s="114"/>
      <c r="I57" s="114"/>
      <c r="J57" s="86"/>
      <c r="K57" s="108"/>
      <c r="L57" s="119"/>
      <c r="M57" s="86"/>
      <c r="N57" s="86"/>
      <c r="O57" s="86"/>
    </row>
    <row r="58" spans="1:15" ht="75" customHeight="1" x14ac:dyDescent="0.25">
      <c r="A58" s="231">
        <v>19</v>
      </c>
      <c r="B58" s="285" t="str">
        <f>'1. Identificación del riesgo'!C30</f>
        <v>Direccionar los procesos de selección contractual para favorecer a proponentes específicos, a cambio de un provecho o utilidad</v>
      </c>
      <c r="C58" s="105" t="str">
        <f>'2. Causas y Consecuencias'!D64</f>
        <v>Concentracion de poder decisorio y en la elaboración de los estudios previos</v>
      </c>
      <c r="D58" s="288" t="e">
        <f>#REF!</f>
        <v>#REF!</v>
      </c>
      <c r="E58" s="118" t="s">
        <v>179</v>
      </c>
      <c r="F58" s="103" t="s">
        <v>364</v>
      </c>
      <c r="G58" s="114" t="s">
        <v>4</v>
      </c>
      <c r="H58" s="114" t="s">
        <v>222</v>
      </c>
      <c r="I58" s="114" t="s">
        <v>225</v>
      </c>
      <c r="J58" s="86" t="s">
        <v>227</v>
      </c>
      <c r="K58" s="108" t="s">
        <v>279</v>
      </c>
      <c r="L58" s="102" t="s">
        <v>368</v>
      </c>
      <c r="M58" s="86" t="s">
        <v>369</v>
      </c>
      <c r="N58" s="86" t="s">
        <v>208</v>
      </c>
      <c r="O58" s="86" t="s">
        <v>509</v>
      </c>
    </row>
    <row r="59" spans="1:15" ht="174" customHeight="1" x14ac:dyDescent="0.25">
      <c r="A59" s="231"/>
      <c r="B59" s="285"/>
      <c r="C59" s="105" t="str">
        <f>'2. Causas y Consecuencias'!D65</f>
        <v>Amiguismo, clientelismo, tráfico de influencias, favorecimiento a terceros</v>
      </c>
      <c r="D59" s="288"/>
      <c r="E59" s="118" t="s">
        <v>179</v>
      </c>
      <c r="F59" s="103" t="s">
        <v>193</v>
      </c>
      <c r="G59" s="114" t="s">
        <v>4</v>
      </c>
      <c r="H59" s="114" t="s">
        <v>222</v>
      </c>
      <c r="I59" s="114" t="s">
        <v>225</v>
      </c>
      <c r="J59" s="86" t="s">
        <v>227</v>
      </c>
      <c r="K59" s="108" t="s">
        <v>279</v>
      </c>
      <c r="L59" s="102" t="s">
        <v>370</v>
      </c>
      <c r="M59" s="86" t="s">
        <v>371</v>
      </c>
      <c r="N59" s="86" t="s">
        <v>191</v>
      </c>
      <c r="O59" s="86" t="s">
        <v>460</v>
      </c>
    </row>
    <row r="60" spans="1:15" x14ac:dyDescent="0.25">
      <c r="A60" s="231"/>
      <c r="B60" s="285"/>
      <c r="C60" s="105">
        <f>'2. Causas y Consecuencias'!D66</f>
        <v>0</v>
      </c>
      <c r="D60" s="288"/>
      <c r="E60" s="118"/>
      <c r="F60" s="103"/>
      <c r="G60" s="114"/>
      <c r="H60" s="114"/>
      <c r="I60" s="114"/>
      <c r="J60" s="86"/>
      <c r="K60" s="108"/>
      <c r="L60" s="125"/>
      <c r="M60" s="124"/>
      <c r="N60" s="86"/>
      <c r="O60" s="86"/>
    </row>
    <row r="61" spans="1:15" ht="135" customHeight="1" x14ac:dyDescent="0.25">
      <c r="A61" s="231">
        <v>20</v>
      </c>
      <c r="B61" s="285" t="str">
        <f>'1. Identificación del riesgo'!C31</f>
        <v>No reportar irregularidades técnicas en el cumplimiento de contratos, convenios y programas con el fin de beneficiar a los contratistas</v>
      </c>
      <c r="C61" s="105" t="str">
        <f>'2. Causas y Consecuencias'!D67</f>
        <v>Indebida asignación del supervisor del contrato</v>
      </c>
      <c r="D61" s="288" t="e">
        <f>#REF!</f>
        <v>#REF!</v>
      </c>
      <c r="E61" s="118" t="s">
        <v>179</v>
      </c>
      <c r="F61" s="102" t="s">
        <v>365</v>
      </c>
      <c r="G61" s="114" t="s">
        <v>4</v>
      </c>
      <c r="H61" s="114" t="s">
        <v>222</v>
      </c>
      <c r="I61" s="114" t="s">
        <v>225</v>
      </c>
      <c r="J61" s="86" t="s">
        <v>227</v>
      </c>
      <c r="K61" s="108" t="s">
        <v>279</v>
      </c>
      <c r="L61" s="102" t="s">
        <v>372</v>
      </c>
      <c r="M61" s="86" t="s">
        <v>371</v>
      </c>
      <c r="N61" s="86" t="s">
        <v>373</v>
      </c>
      <c r="O61" s="86" t="s">
        <v>460</v>
      </c>
    </row>
    <row r="62" spans="1:15" ht="132" customHeight="1" x14ac:dyDescent="0.25">
      <c r="A62" s="231"/>
      <c r="B62" s="285"/>
      <c r="C62" s="105" t="str">
        <f>'2. Causas y Consecuencias'!D68</f>
        <v>Deficientes controles para cumplimiento del objeto contractual</v>
      </c>
      <c r="D62" s="288"/>
      <c r="E62" s="118" t="s">
        <v>179</v>
      </c>
      <c r="F62" s="102" t="s">
        <v>366</v>
      </c>
      <c r="G62" s="114" t="s">
        <v>4</v>
      </c>
      <c r="H62" s="114" t="s">
        <v>222</v>
      </c>
      <c r="I62" s="114" t="s">
        <v>225</v>
      </c>
      <c r="J62" s="86" t="s">
        <v>227</v>
      </c>
      <c r="K62" s="108" t="s">
        <v>279</v>
      </c>
      <c r="L62" s="102" t="s">
        <v>374</v>
      </c>
      <c r="M62" s="86" t="s">
        <v>375</v>
      </c>
      <c r="N62" s="86" t="s">
        <v>518</v>
      </c>
      <c r="O62" s="86" t="s">
        <v>435</v>
      </c>
    </row>
    <row r="63" spans="1:15" ht="90" x14ac:dyDescent="0.25">
      <c r="A63" s="231"/>
      <c r="B63" s="285"/>
      <c r="C63" s="105" t="str">
        <f>'2. Causas y Consecuencias'!D69</f>
        <v>Amiguismo, clientelismo, tráfico de influencias, favorecimiento a terceros</v>
      </c>
      <c r="D63" s="288"/>
      <c r="E63" s="118" t="s">
        <v>179</v>
      </c>
      <c r="F63" s="102" t="s">
        <v>367</v>
      </c>
      <c r="G63" s="114" t="s">
        <v>4</v>
      </c>
      <c r="H63" s="114" t="s">
        <v>222</v>
      </c>
      <c r="I63" s="114" t="s">
        <v>225</v>
      </c>
      <c r="J63" s="86" t="s">
        <v>227</v>
      </c>
      <c r="K63" s="108" t="s">
        <v>279</v>
      </c>
      <c r="L63" s="102" t="s">
        <v>376</v>
      </c>
      <c r="M63" s="86" t="s">
        <v>278</v>
      </c>
      <c r="N63" s="86" t="s">
        <v>519</v>
      </c>
      <c r="O63" s="86" t="s">
        <v>434</v>
      </c>
    </row>
    <row r="64" spans="1:15" ht="120.75" customHeight="1" x14ac:dyDescent="0.25">
      <c r="A64" s="231">
        <v>21</v>
      </c>
      <c r="B64" s="285" t="str">
        <f>'1. Identificación del riesgo'!C32</f>
        <v>No reportar u omitir, el incumplimiento de actividades relacionadas con el mantenimiento preventivo o correctivo de los bienes de la alcaldía, con el fin de obtener beneficios particulares o favorecer al contratista</v>
      </c>
      <c r="C64" s="105" t="str">
        <f>'2. Causas y Consecuencias'!D70</f>
        <v xml:space="preserve">Deficiencias en los controles internos del proceso </v>
      </c>
      <c r="D64" s="288" t="e">
        <f>#REF!</f>
        <v>#REF!</v>
      </c>
      <c r="E64" s="118" t="s">
        <v>179</v>
      </c>
      <c r="F64" s="103" t="s">
        <v>194</v>
      </c>
      <c r="G64" s="114" t="s">
        <v>181</v>
      </c>
      <c r="H64" s="114" t="s">
        <v>222</v>
      </c>
      <c r="I64" s="114" t="s">
        <v>225</v>
      </c>
      <c r="J64" s="86" t="s">
        <v>228</v>
      </c>
      <c r="K64" s="108" t="s">
        <v>279</v>
      </c>
      <c r="L64" s="102" t="s">
        <v>384</v>
      </c>
      <c r="M64" s="114" t="s">
        <v>371</v>
      </c>
      <c r="N64" s="114" t="s">
        <v>520</v>
      </c>
      <c r="O64" s="86" t="s">
        <v>434</v>
      </c>
    </row>
    <row r="65" spans="1:15" ht="71.25" customHeight="1" x14ac:dyDescent="0.25">
      <c r="A65" s="231"/>
      <c r="B65" s="285"/>
      <c r="C65" s="105" t="str">
        <f>'2. Causas y Consecuencias'!D71</f>
        <v xml:space="preserve">Falta de compromiso con la entidad </v>
      </c>
      <c r="D65" s="288"/>
      <c r="E65" s="118" t="s">
        <v>179</v>
      </c>
      <c r="F65" s="103" t="s">
        <v>271</v>
      </c>
      <c r="G65" s="114" t="s">
        <v>4</v>
      </c>
      <c r="H65" s="114" t="s">
        <v>222</v>
      </c>
      <c r="I65" s="114" t="s">
        <v>225</v>
      </c>
      <c r="J65" s="86" t="s">
        <v>228</v>
      </c>
      <c r="K65" s="108" t="s">
        <v>279</v>
      </c>
      <c r="L65" s="102" t="s">
        <v>385</v>
      </c>
      <c r="M65" s="114" t="s">
        <v>278</v>
      </c>
      <c r="N65" s="114" t="s">
        <v>386</v>
      </c>
      <c r="O65" s="86" t="s">
        <v>434</v>
      </c>
    </row>
    <row r="66" spans="1:15" x14ac:dyDescent="0.25">
      <c r="A66" s="231"/>
      <c r="B66" s="285"/>
      <c r="C66" s="105">
        <f>'2. Causas y Consecuencias'!D72</f>
        <v>0</v>
      </c>
      <c r="D66" s="288"/>
      <c r="E66" s="118"/>
      <c r="F66" s="103"/>
      <c r="G66" s="114"/>
      <c r="H66" s="114"/>
      <c r="I66" s="114"/>
      <c r="J66" s="86"/>
      <c r="K66" s="108"/>
      <c r="L66" s="125"/>
      <c r="M66" s="124"/>
      <c r="N66" s="86"/>
      <c r="O66" s="86"/>
    </row>
    <row r="67" spans="1:15" ht="75.75" customHeight="1" x14ac:dyDescent="0.25">
      <c r="A67" s="231">
        <v>22</v>
      </c>
      <c r="B67" s="285" t="str">
        <f>'1. Identificación del riesgo'!C33</f>
        <v>Aprovechamiento indebido de las bases de datos digitales de áreas financiera, de inventario, logística, humana, jurídica y de gestión, con el fin de extraer, alterar, modificar o suprimir datos en beneficio propio o de terceros.</v>
      </c>
      <c r="C67" s="105" t="str">
        <f>'2. Causas y Consecuencias'!D73</f>
        <v>Deficientes mecanismos de seguridad sobre bases de datos de la alcaldía</v>
      </c>
      <c r="D67" s="288" t="e">
        <f>#REF!</f>
        <v>#REF!</v>
      </c>
      <c r="E67" s="118" t="s">
        <v>179</v>
      </c>
      <c r="F67" s="103" t="s">
        <v>382</v>
      </c>
      <c r="G67" s="114" t="s">
        <v>4</v>
      </c>
      <c r="H67" s="114" t="s">
        <v>222</v>
      </c>
      <c r="I67" s="114" t="s">
        <v>225</v>
      </c>
      <c r="J67" s="86" t="s">
        <v>227</v>
      </c>
      <c r="K67" s="108" t="s">
        <v>279</v>
      </c>
      <c r="L67" s="108" t="s">
        <v>388</v>
      </c>
      <c r="M67" s="86" t="s">
        <v>387</v>
      </c>
      <c r="N67" s="86" t="s">
        <v>355</v>
      </c>
      <c r="O67" s="86" t="s">
        <v>434</v>
      </c>
    </row>
    <row r="68" spans="1:15" ht="98.25" customHeight="1" x14ac:dyDescent="0.25">
      <c r="A68" s="231"/>
      <c r="B68" s="285"/>
      <c r="C68" s="105" t="str">
        <f>'2. Causas y Consecuencias'!D74</f>
        <v xml:space="preserve">No asignaciòn de recursos para protección de bases de datos </v>
      </c>
      <c r="D68" s="288"/>
      <c r="E68" s="118" t="s">
        <v>179</v>
      </c>
      <c r="F68" s="103" t="s">
        <v>383</v>
      </c>
      <c r="G68" s="114" t="s">
        <v>220</v>
      </c>
      <c r="H68" s="114" t="s">
        <v>222</v>
      </c>
      <c r="I68" s="114" t="s">
        <v>225</v>
      </c>
      <c r="J68" s="86" t="s">
        <v>228</v>
      </c>
      <c r="K68" s="108" t="s">
        <v>279</v>
      </c>
      <c r="L68" s="102" t="s">
        <v>521</v>
      </c>
      <c r="M68" s="86" t="s">
        <v>371</v>
      </c>
      <c r="N68" s="86" t="s">
        <v>513</v>
      </c>
      <c r="O68" s="86" t="s">
        <v>525</v>
      </c>
    </row>
    <row r="69" spans="1:15" x14ac:dyDescent="0.25">
      <c r="A69" s="231"/>
      <c r="B69" s="285"/>
      <c r="C69" s="105">
        <f>'2. Causas y Consecuencias'!D75</f>
        <v>0</v>
      </c>
      <c r="D69" s="288"/>
      <c r="E69" s="118"/>
      <c r="F69" s="103"/>
      <c r="G69" s="114"/>
      <c r="H69" s="114"/>
      <c r="I69" s="114"/>
      <c r="J69" s="86"/>
      <c r="K69" s="108"/>
      <c r="L69" s="119"/>
      <c r="M69" s="86"/>
      <c r="N69" s="86"/>
      <c r="O69" s="86"/>
    </row>
    <row r="70" spans="1:15" ht="184.5" customHeight="1" x14ac:dyDescent="0.25">
      <c r="A70" s="231">
        <v>23</v>
      </c>
      <c r="B70" s="285" t="str">
        <f>'1. Identificación del riesgo'!C34</f>
        <v>No realizar la defensa jurídica de la alcaldía en las actuaciones judiciales, o hacerlo deficientemente a propósito, para favorecer a los demandantes, incurriendo con ello en dilaciones y demoras en el trámite o procedimiento de los procesos.</v>
      </c>
      <c r="C70" s="105" t="str">
        <f>'2. Causas y Consecuencias'!D76</f>
        <v>Deficientes controles internos sobre la defensa jurídica de la alcaldía.</v>
      </c>
      <c r="D70" s="288" t="e">
        <f>#REF!</f>
        <v>#REF!</v>
      </c>
      <c r="E70" s="118" t="s">
        <v>179</v>
      </c>
      <c r="F70" s="103" t="s">
        <v>483</v>
      </c>
      <c r="G70" s="114" t="s">
        <v>4</v>
      </c>
      <c r="H70" s="114" t="s">
        <v>222</v>
      </c>
      <c r="I70" s="114" t="s">
        <v>225</v>
      </c>
      <c r="J70" s="86" t="s">
        <v>228</v>
      </c>
      <c r="K70" s="108" t="s">
        <v>279</v>
      </c>
      <c r="L70" s="103" t="s">
        <v>463</v>
      </c>
      <c r="M70" s="86" t="s">
        <v>464</v>
      </c>
      <c r="N70" s="86" t="s">
        <v>465</v>
      </c>
      <c r="O70" s="86" t="s">
        <v>460</v>
      </c>
    </row>
    <row r="71" spans="1:15" x14ac:dyDescent="0.25">
      <c r="A71" s="231"/>
      <c r="B71" s="285"/>
      <c r="C71" s="105">
        <f>'2. Causas y Consecuencias'!D77</f>
        <v>0</v>
      </c>
      <c r="D71" s="288"/>
      <c r="E71" s="118"/>
      <c r="F71" s="103"/>
      <c r="G71" s="114"/>
      <c r="H71" s="114"/>
      <c r="I71" s="114"/>
      <c r="J71" s="86"/>
      <c r="K71" s="108"/>
      <c r="L71" s="105"/>
      <c r="M71" s="86"/>
      <c r="N71" s="86"/>
      <c r="O71" s="86"/>
    </row>
    <row r="72" spans="1:15" x14ac:dyDescent="0.25">
      <c r="A72" s="231"/>
      <c r="B72" s="285"/>
      <c r="C72" s="105">
        <f>'2. Causas y Consecuencias'!D78</f>
        <v>0</v>
      </c>
      <c r="D72" s="288"/>
      <c r="E72" s="118"/>
      <c r="F72" s="103"/>
      <c r="G72" s="114"/>
      <c r="H72" s="114"/>
      <c r="I72" s="114"/>
      <c r="J72" s="86"/>
      <c r="K72" s="108"/>
      <c r="L72" s="105"/>
      <c r="M72" s="86"/>
      <c r="N72" s="86"/>
      <c r="O72" s="86"/>
    </row>
    <row r="73" spans="1:15" ht="90" x14ac:dyDescent="0.25">
      <c r="A73" s="231">
        <v>24</v>
      </c>
      <c r="B73" s="285" t="str">
        <f>'1. Identificación del riesgo'!C35</f>
        <v>Proferir respuestas  y/o conceptos jurídicos ajustados a intereses de particulares o terceros</v>
      </c>
      <c r="C73" s="105" t="str">
        <f>'2. Causas y Consecuencias'!D79</f>
        <v>Ausencia de seguimiento y control a las respuestas y conceptos jurídicos.</v>
      </c>
      <c r="D73" s="288" t="e">
        <f>#REF!</f>
        <v>#REF!</v>
      </c>
      <c r="E73" s="118" t="s">
        <v>179</v>
      </c>
      <c r="F73" s="103" t="s">
        <v>469</v>
      </c>
      <c r="G73" s="114" t="s">
        <v>4</v>
      </c>
      <c r="H73" s="114" t="s">
        <v>222</v>
      </c>
      <c r="I73" s="114" t="s">
        <v>225</v>
      </c>
      <c r="J73" s="86" t="s">
        <v>228</v>
      </c>
      <c r="K73" s="108" t="s">
        <v>279</v>
      </c>
      <c r="L73" s="105" t="s">
        <v>484</v>
      </c>
      <c r="M73" s="86" t="s">
        <v>464</v>
      </c>
      <c r="N73" s="86" t="s">
        <v>465</v>
      </c>
      <c r="O73" s="86" t="s">
        <v>498</v>
      </c>
    </row>
    <row r="74" spans="1:15" x14ac:dyDescent="0.25">
      <c r="A74" s="231"/>
      <c r="B74" s="285"/>
      <c r="C74" s="105">
        <f>'2. Causas y Consecuencias'!D80</f>
        <v>0</v>
      </c>
      <c r="D74" s="288"/>
      <c r="E74" s="118"/>
      <c r="G74" s="114"/>
      <c r="H74" s="114"/>
      <c r="I74" s="114"/>
      <c r="J74" s="86"/>
      <c r="K74" s="108"/>
      <c r="L74" s="119"/>
      <c r="M74" s="86"/>
      <c r="N74" s="86"/>
      <c r="O74" s="86"/>
    </row>
    <row r="75" spans="1:15" x14ac:dyDescent="0.25">
      <c r="A75" s="231"/>
      <c r="B75" s="285"/>
      <c r="C75" s="105">
        <f>'2. Causas y Consecuencias'!D81</f>
        <v>0</v>
      </c>
      <c r="D75" s="288"/>
      <c r="E75" s="118"/>
      <c r="F75" s="103"/>
      <c r="G75" s="114"/>
      <c r="H75" s="114"/>
      <c r="I75" s="114"/>
      <c r="J75" s="86"/>
      <c r="K75" s="108"/>
      <c r="L75" s="119"/>
      <c r="M75" s="86"/>
      <c r="N75" s="86"/>
      <c r="O75" s="86"/>
    </row>
    <row r="76" spans="1:15" ht="252" customHeight="1" x14ac:dyDescent="0.25">
      <c r="A76" s="231">
        <v>25</v>
      </c>
      <c r="B76" s="285" t="str">
        <f>'1. Identificación del riesgo'!C36</f>
        <v>Expedir certificaciones laborales inconsistentes con la realidad para obtener provechos o favorecer a terceros</v>
      </c>
      <c r="C76" s="105" t="str">
        <f>'2. Causas y Consecuencias'!D82</f>
        <v xml:space="preserve">Deficientes controles internos </v>
      </c>
      <c r="D76" s="288" t="e">
        <f>#REF!</f>
        <v>#REF!</v>
      </c>
      <c r="E76" s="118" t="s">
        <v>179</v>
      </c>
      <c r="F76" s="114" t="s">
        <v>397</v>
      </c>
      <c r="G76" s="114" t="s">
        <v>4</v>
      </c>
      <c r="H76" s="114" t="s">
        <v>222</v>
      </c>
      <c r="I76" s="114" t="s">
        <v>225</v>
      </c>
      <c r="J76" s="86" t="s">
        <v>227</v>
      </c>
      <c r="K76" s="108" t="s">
        <v>279</v>
      </c>
      <c r="L76" s="99" t="s">
        <v>493</v>
      </c>
      <c r="M76" s="86" t="s">
        <v>278</v>
      </c>
      <c r="N76" s="86" t="s">
        <v>522</v>
      </c>
      <c r="O76" s="86" t="s">
        <v>499</v>
      </c>
    </row>
    <row r="77" spans="1:15" ht="121.5" customHeight="1" x14ac:dyDescent="0.25">
      <c r="A77" s="231"/>
      <c r="B77" s="285"/>
      <c r="C77" s="105" t="str">
        <f>'2. Causas y Consecuencias'!D83</f>
        <v>Falta de compromiso con la alcaldía y con el servicio público</v>
      </c>
      <c r="D77" s="288"/>
      <c r="E77" s="118" t="s">
        <v>179</v>
      </c>
      <c r="F77" s="114" t="s">
        <v>398</v>
      </c>
      <c r="G77" s="114" t="s">
        <v>4</v>
      </c>
      <c r="H77" s="114" t="s">
        <v>222</v>
      </c>
      <c r="I77" s="114" t="s">
        <v>225</v>
      </c>
      <c r="J77" s="86" t="s">
        <v>227</v>
      </c>
      <c r="K77" s="108" t="s">
        <v>279</v>
      </c>
      <c r="L77" s="102" t="s">
        <v>523</v>
      </c>
      <c r="M77" s="86" t="s">
        <v>354</v>
      </c>
      <c r="N77" s="86" t="s">
        <v>519</v>
      </c>
      <c r="O77" s="86" t="s">
        <v>434</v>
      </c>
    </row>
    <row r="78" spans="1:15" ht="128.25" customHeight="1" x14ac:dyDescent="0.25">
      <c r="A78" s="231"/>
      <c r="B78" s="285"/>
      <c r="C78" s="105" t="str">
        <f>'2. Causas y Consecuencias'!D85</f>
        <v>Ausencia de mecanismos de control y de verificación de cumplimiento de requisitos legales</v>
      </c>
      <c r="D78" s="288"/>
      <c r="E78" s="118" t="s">
        <v>179</v>
      </c>
      <c r="F78" s="86" t="s">
        <v>210</v>
      </c>
      <c r="G78" s="114" t="s">
        <v>4</v>
      </c>
      <c r="H78" s="114" t="s">
        <v>222</v>
      </c>
      <c r="I78" s="114" t="s">
        <v>225</v>
      </c>
      <c r="J78" s="86" t="s">
        <v>227</v>
      </c>
      <c r="K78" s="108" t="s">
        <v>279</v>
      </c>
      <c r="L78" s="105" t="s">
        <v>399</v>
      </c>
      <c r="M78" s="86" t="s">
        <v>402</v>
      </c>
      <c r="N78" s="86" t="s">
        <v>213</v>
      </c>
      <c r="O78" s="86" t="s">
        <v>524</v>
      </c>
    </row>
    <row r="79" spans="1:15" ht="120.75" customHeight="1" x14ac:dyDescent="0.25">
      <c r="A79" s="231">
        <v>26</v>
      </c>
      <c r="B79" s="285" t="str">
        <f>'1. Identificación del riesgo'!C37</f>
        <v>Posesión de funcionarios que no cumplen requisitos legales, para favorecerlos u obtener provecho</v>
      </c>
      <c r="C79" s="105" t="str">
        <f>'2. Causas y Consecuencias'!D86</f>
        <v>Deficiente supervisión o seguimiento a la posesión de funcionarios</v>
      </c>
      <c r="D79" s="288" t="e">
        <f>#REF!</f>
        <v>#REF!</v>
      </c>
      <c r="E79" s="118" t="s">
        <v>179</v>
      </c>
      <c r="F79" s="86" t="s">
        <v>211</v>
      </c>
      <c r="G79" s="114" t="s">
        <v>4</v>
      </c>
      <c r="H79" s="114" t="s">
        <v>222</v>
      </c>
      <c r="I79" s="114" t="s">
        <v>225</v>
      </c>
      <c r="J79" s="86" t="s">
        <v>227</v>
      </c>
      <c r="K79" s="108" t="s">
        <v>279</v>
      </c>
      <c r="L79" s="105" t="s">
        <v>400</v>
      </c>
      <c r="M79" s="86" t="s">
        <v>474</v>
      </c>
      <c r="N79" s="86" t="s">
        <v>209</v>
      </c>
      <c r="O79" s="86" t="s">
        <v>511</v>
      </c>
    </row>
    <row r="80" spans="1:15" ht="108" x14ac:dyDescent="0.25">
      <c r="A80" s="231"/>
      <c r="B80" s="285"/>
      <c r="C80" s="105" t="str">
        <f>'2. Causas y Consecuencias'!D87</f>
        <v>Ausencia de publicación de historia laboral en el Sistema de Información y Gestión del Empleo Público - SIGEP</v>
      </c>
      <c r="D80" s="288"/>
      <c r="E80" s="118" t="s">
        <v>179</v>
      </c>
      <c r="F80" s="86" t="s">
        <v>212</v>
      </c>
      <c r="G80" s="114" t="s">
        <v>4</v>
      </c>
      <c r="H80" s="114" t="s">
        <v>222</v>
      </c>
      <c r="I80" s="114" t="s">
        <v>225</v>
      </c>
      <c r="J80" s="86" t="s">
        <v>227</v>
      </c>
      <c r="K80" s="108" t="s">
        <v>279</v>
      </c>
      <c r="L80" s="105" t="s">
        <v>401</v>
      </c>
      <c r="M80" s="86" t="s">
        <v>403</v>
      </c>
      <c r="N80" s="86" t="s">
        <v>214</v>
      </c>
      <c r="O80" s="86" t="s">
        <v>511</v>
      </c>
    </row>
    <row r="81" spans="1:15" ht="90" x14ac:dyDescent="0.25">
      <c r="A81" s="231"/>
      <c r="B81" s="285"/>
      <c r="C81" s="105" t="str">
        <f>'2. Causas y Consecuencias'!D88</f>
        <v>Trafico de influencias, Amiguismo, clientelismo, Ausencia  de valores éticos en los auditores internos</v>
      </c>
      <c r="D81" s="288"/>
      <c r="E81" s="118" t="s">
        <v>179</v>
      </c>
      <c r="F81" s="103" t="s">
        <v>271</v>
      </c>
      <c r="G81" s="114" t="s">
        <v>4</v>
      </c>
      <c r="H81" s="114" t="s">
        <v>222</v>
      </c>
      <c r="I81" s="114" t="s">
        <v>225</v>
      </c>
      <c r="J81" s="86" t="s">
        <v>228</v>
      </c>
      <c r="K81" s="108" t="s">
        <v>279</v>
      </c>
      <c r="L81" s="102" t="s">
        <v>385</v>
      </c>
      <c r="M81" s="114" t="s">
        <v>278</v>
      </c>
      <c r="N81" s="86" t="s">
        <v>519</v>
      </c>
      <c r="O81" s="86" t="s">
        <v>434</v>
      </c>
    </row>
    <row r="82" spans="1:15" ht="157.5" customHeight="1" x14ac:dyDescent="0.25">
      <c r="A82" s="231">
        <v>27</v>
      </c>
      <c r="B82" s="285" t="str">
        <f>'1. Identificación del riesgo'!C38</f>
        <v>Ocultar en los informes de control interno irregularidades o deficiencias y/o conceptuar favorablemente,  contrario a las evidencias,  con el fin de conseguir algún beneficio particular para sí o para tercera persona.</v>
      </c>
      <c r="C82" s="105" t="str">
        <f>'2. Causas y Consecuencias'!D88</f>
        <v>Trafico de influencias, Amiguismo, clientelismo, Ausencia  de valores éticos en los auditores internos</v>
      </c>
      <c r="D82" s="288" t="e">
        <f>#REF!</f>
        <v>#REF!</v>
      </c>
      <c r="E82" s="118" t="s">
        <v>179</v>
      </c>
      <c r="F82" s="103" t="s">
        <v>472</v>
      </c>
      <c r="G82" s="114" t="s">
        <v>4</v>
      </c>
      <c r="H82" s="114" t="s">
        <v>222</v>
      </c>
      <c r="I82" s="114" t="s">
        <v>225</v>
      </c>
      <c r="J82" s="86" t="s">
        <v>227</v>
      </c>
      <c r="K82" s="108" t="s">
        <v>279</v>
      </c>
      <c r="L82" s="105" t="s">
        <v>473</v>
      </c>
      <c r="M82" s="86" t="s">
        <v>474</v>
      </c>
      <c r="N82" s="86" t="s">
        <v>513</v>
      </c>
      <c r="O82" s="86" t="s">
        <v>525</v>
      </c>
    </row>
    <row r="83" spans="1:15" x14ac:dyDescent="0.25">
      <c r="A83" s="231"/>
      <c r="B83" s="285"/>
      <c r="C83" s="105">
        <f>'2. Causas y Consecuencias'!D89</f>
        <v>0</v>
      </c>
      <c r="D83" s="288"/>
      <c r="E83" s="118"/>
      <c r="F83" s="103"/>
      <c r="G83" s="114"/>
      <c r="H83" s="114"/>
      <c r="I83" s="114"/>
      <c r="J83" s="86"/>
      <c r="K83" s="108"/>
      <c r="L83" s="105"/>
      <c r="M83" s="86"/>
      <c r="N83" s="86"/>
      <c r="O83" s="86"/>
    </row>
    <row r="84" spans="1:15" x14ac:dyDescent="0.25">
      <c r="A84" s="231"/>
      <c r="B84" s="285"/>
      <c r="C84" s="105">
        <f>'2. Causas y Consecuencias'!D90</f>
        <v>0</v>
      </c>
      <c r="D84" s="288"/>
      <c r="E84" s="118"/>
      <c r="F84" s="103"/>
      <c r="G84" s="114"/>
      <c r="H84" s="114"/>
      <c r="I84" s="114"/>
      <c r="J84" s="86"/>
      <c r="K84" s="108"/>
      <c r="L84" s="119"/>
      <c r="M84" s="86"/>
      <c r="N84" s="86"/>
      <c r="O84" s="86"/>
    </row>
    <row r="85" spans="1:15" ht="72" x14ac:dyDescent="0.25">
      <c r="A85" s="231">
        <v>28</v>
      </c>
      <c r="B85" s="285" t="str">
        <f>'1. Identificación del riesgo'!C39</f>
        <v>Omisión o alteración de las etapas del debido proceso para favorecer o perjudicar al investigado</v>
      </c>
      <c r="C85" s="105" t="str">
        <f>'2. Causas y Consecuencias'!D91</f>
        <v>Ausencia de mecanismos de control y registro de términos y etapas del proceso</v>
      </c>
      <c r="D85" s="288" t="e">
        <f>#REF!</f>
        <v>#REF!</v>
      </c>
      <c r="E85" s="118" t="s">
        <v>179</v>
      </c>
      <c r="F85" s="103" t="s">
        <v>436</v>
      </c>
      <c r="G85" s="114" t="s">
        <v>4</v>
      </c>
      <c r="H85" s="114" t="s">
        <v>222</v>
      </c>
      <c r="I85" s="114" t="s">
        <v>226</v>
      </c>
      <c r="J85" s="86" t="s">
        <v>227</v>
      </c>
      <c r="K85" s="108" t="s">
        <v>279</v>
      </c>
      <c r="L85" s="119" t="s">
        <v>407</v>
      </c>
      <c r="M85" s="86" t="s">
        <v>408</v>
      </c>
      <c r="N85" s="86" t="s">
        <v>525</v>
      </c>
      <c r="O85" s="86" t="s">
        <v>511</v>
      </c>
    </row>
    <row r="86" spans="1:15" x14ac:dyDescent="0.25">
      <c r="A86" s="231"/>
      <c r="B86" s="285"/>
      <c r="C86" s="105">
        <f>'2. Causas y Consecuencias'!D92</f>
        <v>0</v>
      </c>
      <c r="D86" s="288"/>
      <c r="E86" s="118"/>
      <c r="F86" s="103"/>
      <c r="G86" s="114"/>
      <c r="H86" s="114"/>
      <c r="I86" s="114"/>
      <c r="J86" s="86"/>
      <c r="K86" s="108"/>
      <c r="L86" s="105"/>
      <c r="M86" s="86"/>
      <c r="N86" s="86"/>
      <c r="O86" s="86"/>
    </row>
    <row r="87" spans="1:15" x14ac:dyDescent="0.25">
      <c r="A87" s="231"/>
      <c r="B87" s="285"/>
      <c r="C87" s="105">
        <f>'2. Causas y Consecuencias'!D93</f>
        <v>0</v>
      </c>
      <c r="D87" s="288"/>
      <c r="E87" s="118"/>
      <c r="F87" s="102"/>
      <c r="G87" s="114"/>
      <c r="H87" s="114"/>
      <c r="I87" s="114"/>
      <c r="J87" s="119"/>
      <c r="K87" s="102"/>
      <c r="L87" s="105"/>
      <c r="M87" s="86"/>
      <c r="N87" s="86"/>
      <c r="O87" s="86"/>
    </row>
  </sheetData>
  <sheetProtection algorithmName="SHA-512" hashValue="RtAPNjpuGc9z9gOUrmLiya2SETGElpetqvpnsEdxTWTZGIzeg3XYiNSD5gjcy7CmbcbXtvxBcJZova5xz2aSzQ==" saltValue="4bOzfr5mybJ4N2OkqL/B5g==" spinCount="100000" sheet="1" objects="1" scenarios="1"/>
  <mergeCells count="83">
    <mergeCell ref="A67:A69"/>
    <mergeCell ref="B67:B69"/>
    <mergeCell ref="D67:D69"/>
    <mergeCell ref="D55:D57"/>
    <mergeCell ref="D58:D60"/>
    <mergeCell ref="D61:D63"/>
    <mergeCell ref="A64:A66"/>
    <mergeCell ref="B64:B66"/>
    <mergeCell ref="D64:D66"/>
    <mergeCell ref="A85:A87"/>
    <mergeCell ref="B85:B87"/>
    <mergeCell ref="D85:D87"/>
    <mergeCell ref="A82:A84"/>
    <mergeCell ref="B82:B84"/>
    <mergeCell ref="D82:D84"/>
    <mergeCell ref="D76:D78"/>
    <mergeCell ref="A79:A81"/>
    <mergeCell ref="B79:B81"/>
    <mergeCell ref="D79:D81"/>
    <mergeCell ref="D70:D72"/>
    <mergeCell ref="D73:D75"/>
    <mergeCell ref="A76:A78"/>
    <mergeCell ref="B76:B78"/>
    <mergeCell ref="A70:A72"/>
    <mergeCell ref="B70:B72"/>
    <mergeCell ref="A73:A75"/>
    <mergeCell ref="B73:B75"/>
    <mergeCell ref="D46:D48"/>
    <mergeCell ref="D49:D51"/>
    <mergeCell ref="D52:D54"/>
    <mergeCell ref="D13:D14"/>
    <mergeCell ref="D16:D17"/>
    <mergeCell ref="D22:D24"/>
    <mergeCell ref="D25:D27"/>
    <mergeCell ref="D28:D30"/>
    <mergeCell ref="D31:D33"/>
    <mergeCell ref="D34:D36"/>
    <mergeCell ref="D37:D39"/>
    <mergeCell ref="A58:A60"/>
    <mergeCell ref="B58:B60"/>
    <mergeCell ref="A61:A63"/>
    <mergeCell ref="B61:B63"/>
    <mergeCell ref="A49:A51"/>
    <mergeCell ref="B49:B51"/>
    <mergeCell ref="A52:A54"/>
    <mergeCell ref="B52:B54"/>
    <mergeCell ref="A55:A57"/>
    <mergeCell ref="B55:B57"/>
    <mergeCell ref="A22:A24"/>
    <mergeCell ref="A13:A14"/>
    <mergeCell ref="B13:B14"/>
    <mergeCell ref="A16:A17"/>
    <mergeCell ref="A46:A48"/>
    <mergeCell ref="B46:B48"/>
    <mergeCell ref="D4:D6"/>
    <mergeCell ref="D7:D8"/>
    <mergeCell ref="A10:A12"/>
    <mergeCell ref="B10:B12"/>
    <mergeCell ref="D10:D12"/>
    <mergeCell ref="B31:B33"/>
    <mergeCell ref="A43:A45"/>
    <mergeCell ref="B43:B45"/>
    <mergeCell ref="D40:D42"/>
    <mergeCell ref="D43:D45"/>
    <mergeCell ref="A34:A36"/>
    <mergeCell ref="B34:B36"/>
    <mergeCell ref="A37:A39"/>
    <mergeCell ref="B16:B17"/>
    <mergeCell ref="A1:O1"/>
    <mergeCell ref="A2:O2"/>
    <mergeCell ref="A40:A42"/>
    <mergeCell ref="B40:B42"/>
    <mergeCell ref="B22:B24"/>
    <mergeCell ref="B37:B39"/>
    <mergeCell ref="B4:B6"/>
    <mergeCell ref="A4:A6"/>
    <mergeCell ref="A7:A8"/>
    <mergeCell ref="B7:B8"/>
    <mergeCell ref="A25:A27"/>
    <mergeCell ref="B25:B27"/>
    <mergeCell ref="A28:A30"/>
    <mergeCell ref="B28:B30"/>
    <mergeCell ref="A31:A33"/>
  </mergeCells>
  <pageMargins left="1.4960629921259843" right="0.70866141732283472" top="0.55118110236220474" bottom="0.35433070866141736" header="0.31496062992125984" footer="0.31496062992125984"/>
  <pageSetup paperSize="5" scale="35" orientation="landscape" horizontalDpi="360" verticalDpi="360" r:id="rId1"/>
  <extLst>
    <ext xmlns:x14="http://schemas.microsoft.com/office/spreadsheetml/2009/9/main" uri="{CCE6A557-97BC-4b89-ADB6-D9C93CAAB3DF}">
      <x14:dataValidations xmlns:xm="http://schemas.microsoft.com/office/excel/2006/main" count="6">
        <x14:dataValidation type="list" allowBlank="1" showInputMessage="1" showErrorMessage="1" xr:uid="{C8D34925-5576-42EF-AD27-75A824150753}">
          <x14:formula1>
            <xm:f>'NO TOCAR'!$B$28:$B$30</xm:f>
          </x14:formula1>
          <xm:sqref>G34:G87 G4:G31</xm:sqref>
        </x14:dataValidation>
        <x14:dataValidation type="list" allowBlank="1" showInputMessage="1" showErrorMessage="1" xr:uid="{16B3A011-A6CF-402F-B454-B80AB48A96B9}">
          <x14:formula1>
            <xm:f>'NO TOCAR'!$D$41:$D$42</xm:f>
          </x14:formula1>
          <xm:sqref>H34:H87 H4:H31</xm:sqref>
        </x14:dataValidation>
        <x14:dataValidation type="list" allowBlank="1" showInputMessage="1" showErrorMessage="1" xr:uid="{D21C7A43-2EFE-49DC-AC04-73E182D6C048}">
          <x14:formula1>
            <xm:f>'NO TOCAR'!$D$44:$D$45</xm:f>
          </x14:formula1>
          <xm:sqref>I34:I87 I4:I31</xm:sqref>
        </x14:dataValidation>
        <x14:dataValidation type="list" allowBlank="1" showInputMessage="1" showErrorMessage="1" xr:uid="{CC6BD8ED-86E9-4FCE-8086-A3D2183EC6E4}">
          <x14:formula1>
            <xm:f>'NO TOCAR'!$D$47:$D$48</xm:f>
          </x14:formula1>
          <xm:sqref>J34:J86 J4:J31</xm:sqref>
        </x14:dataValidation>
        <x14:dataValidation type="list" allowBlank="1" showInputMessage="1" showErrorMessage="1" xr:uid="{48DD17E8-5281-4524-92F9-4189C8D3EBD5}">
          <x14:formula1>
            <xm:f>'NO TOCAR'!$D$50:$D$51</xm:f>
          </x14:formula1>
          <xm:sqref>K34:K86 K4:K31</xm:sqref>
        </x14:dataValidation>
        <x14:dataValidation type="list" allowBlank="1" showInputMessage="1" showErrorMessage="1" xr:uid="{00000000-0002-0000-0500-000000000000}">
          <x14:formula1>
            <xm:f>'NO TOCAR'!$D$32:$D$34</xm:f>
          </x14:formula1>
          <xm:sqref>E4:E87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rgb="FF00B082"/>
  </sheetPr>
  <dimension ref="B3:L11"/>
  <sheetViews>
    <sheetView view="pageBreakPreview" zoomScale="60" zoomScaleNormal="100" workbookViewId="0">
      <selection activeCell="H10" sqref="H10"/>
    </sheetView>
  </sheetViews>
  <sheetFormatPr baseColWidth="10" defaultRowHeight="15" x14ac:dyDescent="0.25"/>
  <cols>
    <col min="1" max="1" width="6" customWidth="1"/>
    <col min="2" max="2" width="15.140625" customWidth="1"/>
    <col min="3" max="3" width="13.42578125" customWidth="1"/>
    <col min="4" max="4" width="19.5703125" customWidth="1"/>
    <col min="5" max="6" width="18.28515625" customWidth="1"/>
    <col min="7" max="7" width="17.42578125" customWidth="1"/>
    <col min="8" max="8" width="19" customWidth="1"/>
    <col min="11" max="12" width="11.42578125" style="77"/>
  </cols>
  <sheetData>
    <row r="3" spans="2:10" ht="21.75" customHeight="1" x14ac:dyDescent="0.25">
      <c r="B3" s="289" t="s">
        <v>53</v>
      </c>
      <c r="C3" s="289"/>
      <c r="D3" s="289"/>
      <c r="E3" s="289"/>
      <c r="F3" s="289"/>
      <c r="G3" s="289"/>
      <c r="H3" s="289"/>
    </row>
    <row r="4" spans="2:10" ht="15" customHeight="1" x14ac:dyDescent="0.25">
      <c r="B4" s="88" t="s">
        <v>12</v>
      </c>
      <c r="C4" s="88" t="s">
        <v>26</v>
      </c>
      <c r="D4" s="290" t="s">
        <v>54</v>
      </c>
      <c r="E4" s="290"/>
      <c r="F4" s="290"/>
      <c r="G4" s="290"/>
      <c r="H4" s="290"/>
      <c r="J4" s="45" t="s">
        <v>104</v>
      </c>
    </row>
    <row r="5" spans="2:10" ht="35.25" customHeight="1" x14ac:dyDescent="0.25">
      <c r="B5" s="92" t="s">
        <v>5</v>
      </c>
      <c r="C5" s="2">
        <v>5</v>
      </c>
      <c r="D5" s="34" t="s">
        <v>105</v>
      </c>
      <c r="E5" s="34" t="s">
        <v>108</v>
      </c>
      <c r="F5" s="24" t="s">
        <v>109</v>
      </c>
      <c r="G5" s="24" t="s">
        <v>109</v>
      </c>
      <c r="H5" s="24" t="s">
        <v>109</v>
      </c>
      <c r="J5" s="45">
        <v>3</v>
      </c>
    </row>
    <row r="6" spans="2:10" ht="36.75" customHeight="1" x14ac:dyDescent="0.25">
      <c r="B6" s="92" t="s">
        <v>19</v>
      </c>
      <c r="C6" s="2">
        <v>4</v>
      </c>
      <c r="D6" s="23" t="s">
        <v>106</v>
      </c>
      <c r="E6" s="34" t="s">
        <v>108</v>
      </c>
      <c r="F6" s="34" t="s">
        <v>110</v>
      </c>
      <c r="G6" s="24" t="s">
        <v>109</v>
      </c>
      <c r="H6" s="24" t="s">
        <v>109</v>
      </c>
      <c r="J6" s="45"/>
    </row>
    <row r="7" spans="2:10" ht="31.5" customHeight="1" x14ac:dyDescent="0.25">
      <c r="B7" s="92" t="s">
        <v>3</v>
      </c>
      <c r="C7" s="2">
        <v>3</v>
      </c>
      <c r="D7" s="11" t="s">
        <v>107</v>
      </c>
      <c r="E7" s="23" t="s">
        <v>106</v>
      </c>
      <c r="F7" s="34" t="s">
        <v>108</v>
      </c>
      <c r="G7" s="24" t="s">
        <v>109</v>
      </c>
      <c r="H7" s="24" t="s">
        <v>109</v>
      </c>
      <c r="J7" s="45"/>
    </row>
    <row r="8" spans="2:10" ht="30" customHeight="1" x14ac:dyDescent="0.25">
      <c r="B8" s="92" t="s">
        <v>18</v>
      </c>
      <c r="C8" s="2">
        <v>2</v>
      </c>
      <c r="D8" s="11" t="s">
        <v>107</v>
      </c>
      <c r="E8" s="11" t="s">
        <v>107</v>
      </c>
      <c r="F8" s="23" t="s">
        <v>106</v>
      </c>
      <c r="G8" s="34" t="s">
        <v>108</v>
      </c>
      <c r="H8" s="24" t="s">
        <v>109</v>
      </c>
      <c r="J8" s="45" t="e">
        <f>INDEX(D5:H9,MATCH(K5,C5:C9,0),MATCH(J5,D11:H11,0))</f>
        <v>#N/A</v>
      </c>
    </row>
    <row r="9" spans="2:10" ht="33" customHeight="1" x14ac:dyDescent="0.25">
      <c r="B9" s="92" t="s">
        <v>27</v>
      </c>
      <c r="C9" s="8">
        <v>1</v>
      </c>
      <c r="D9" s="11" t="s">
        <v>107</v>
      </c>
      <c r="E9" s="11" t="s">
        <v>107</v>
      </c>
      <c r="F9" s="23" t="s">
        <v>106</v>
      </c>
      <c r="G9" s="34" t="s">
        <v>108</v>
      </c>
      <c r="H9" s="24" t="s">
        <v>109</v>
      </c>
      <c r="J9" s="45"/>
    </row>
    <row r="10" spans="2:10" ht="27.75" customHeight="1" x14ac:dyDescent="0.25">
      <c r="B10" s="291" t="s">
        <v>13</v>
      </c>
      <c r="C10" s="291"/>
      <c r="D10" s="93" t="s">
        <v>50</v>
      </c>
      <c r="E10" s="93" t="s">
        <v>51</v>
      </c>
      <c r="F10" s="93" t="s">
        <v>28</v>
      </c>
      <c r="G10" s="93" t="s">
        <v>29</v>
      </c>
      <c r="H10" s="93" t="s">
        <v>52</v>
      </c>
      <c r="J10" s="45" t="e">
        <f>INDEX(D5:H9,K5,J5)</f>
        <v>#VALUE!</v>
      </c>
    </row>
    <row r="11" spans="2:10" ht="24.75" customHeight="1" x14ac:dyDescent="0.25">
      <c r="B11" s="291" t="s">
        <v>26</v>
      </c>
      <c r="C11" s="291"/>
      <c r="D11" s="93">
        <v>1</v>
      </c>
      <c r="E11" s="93">
        <v>2</v>
      </c>
      <c r="F11" s="93">
        <v>3</v>
      </c>
      <c r="G11" s="93">
        <v>4</v>
      </c>
      <c r="H11" s="93">
        <v>5</v>
      </c>
    </row>
  </sheetData>
  <sheetProtection algorithmName="SHA-512" hashValue="qjZtCVtfTZUv58srAWwAH6SaUPH8AE78gpo7FiKCoD8a1JJV1IcHmp3MD9cUZfWiQKXQHe/+O1RO3smOwQDF9g==" saltValue="ceHTF+hhIuqGi/sM2kknJA==" spinCount="100000" sheet="1" objects="1" scenarios="1"/>
  <mergeCells count="4">
    <mergeCell ref="B3:H3"/>
    <mergeCell ref="D4:H4"/>
    <mergeCell ref="B10:C10"/>
    <mergeCell ref="B11:C11"/>
  </mergeCells>
  <pageMargins left="1.1023622047244095" right="0.70866141732283472" top="0.74803149606299213" bottom="0.74803149606299213" header="0.31496062992125984" footer="0.31496062992125984"/>
  <pageSetup scale="90" orientation="landscape" horizontalDpi="4294967293" verticalDpi="36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9">
    <tabColor rgb="FFFF3399"/>
  </sheetPr>
  <dimension ref="A1:V87"/>
  <sheetViews>
    <sheetView view="pageBreakPreview" zoomScale="59" zoomScaleNormal="33" zoomScaleSheetLayoutView="59" workbookViewId="0">
      <selection activeCell="E5" sqref="E5"/>
    </sheetView>
  </sheetViews>
  <sheetFormatPr baseColWidth="10" defaultRowHeight="15" x14ac:dyDescent="0.25"/>
  <cols>
    <col min="2" max="2" width="40.85546875" style="61" customWidth="1"/>
    <col min="3" max="3" width="46.7109375" customWidth="1"/>
    <col min="4" max="4" width="50.7109375" customWidth="1"/>
    <col min="5" max="5" width="21.7109375" style="33" customWidth="1"/>
    <col min="6" max="6" width="4.140625" style="33" hidden="1" customWidth="1"/>
    <col min="7" max="7" width="22.28515625" style="33" customWidth="1"/>
    <col min="8" max="8" width="4.28515625" style="33" hidden="1" customWidth="1"/>
    <col min="9" max="9" width="25" style="33" customWidth="1"/>
    <col min="10" max="10" width="6.140625" style="33" hidden="1" customWidth="1"/>
    <col min="11" max="11" width="25.28515625" style="33" customWidth="1"/>
    <col min="12" max="12" width="0.140625" style="33" hidden="1" customWidth="1"/>
    <col min="13" max="13" width="17.42578125" style="33" customWidth="1"/>
    <col min="14" max="14" width="3.85546875" style="33" hidden="1" customWidth="1"/>
    <col min="15" max="15" width="26.7109375" style="33" customWidth="1"/>
    <col min="16" max="16" width="4.28515625" style="33" hidden="1" customWidth="1"/>
    <col min="17" max="17" width="19.5703125" style="33" customWidth="1"/>
    <col min="18" max="18" width="11" style="33" hidden="1" customWidth="1"/>
    <col min="19" max="19" width="0.5703125" style="33" customWidth="1"/>
    <col min="20" max="20" width="15.42578125" style="33" customWidth="1"/>
    <col min="21" max="21" width="16.7109375" hidden="1" customWidth="1"/>
    <col min="22" max="22" width="19.28515625" customWidth="1"/>
    <col min="24" max="24" width="11.85546875" bestFit="1" customWidth="1"/>
  </cols>
  <sheetData>
    <row r="1" spans="1:22" ht="33.75" customHeight="1" x14ac:dyDescent="0.5">
      <c r="A1" s="297" t="s">
        <v>526</v>
      </c>
      <c r="B1" s="297"/>
      <c r="C1" s="297"/>
      <c r="D1" s="297"/>
      <c r="E1" s="297"/>
      <c r="F1" s="297"/>
      <c r="G1" s="297"/>
      <c r="H1" s="297"/>
      <c r="I1" s="297"/>
      <c r="J1" s="297"/>
      <c r="K1" s="297"/>
      <c r="L1" s="297"/>
      <c r="M1" s="297"/>
      <c r="N1" s="297"/>
      <c r="O1" s="297"/>
      <c r="P1" s="297"/>
      <c r="Q1" s="297"/>
      <c r="R1" s="297"/>
      <c r="S1" s="297"/>
      <c r="T1" s="297"/>
      <c r="U1" s="297"/>
      <c r="V1" s="297"/>
    </row>
    <row r="2" spans="1:22" s="33" customFormat="1" ht="57" x14ac:dyDescent="0.25">
      <c r="A2" s="298" t="s">
        <v>1</v>
      </c>
      <c r="B2" s="299" t="s">
        <v>0</v>
      </c>
      <c r="C2" s="299" t="s">
        <v>33</v>
      </c>
      <c r="D2" s="299" t="s">
        <v>15</v>
      </c>
      <c r="E2" s="300" t="s">
        <v>489</v>
      </c>
      <c r="F2" s="300"/>
      <c r="G2" s="300"/>
      <c r="H2" s="135"/>
      <c r="I2" s="142" t="s">
        <v>490</v>
      </c>
      <c r="J2" s="135"/>
      <c r="K2" s="135" t="s">
        <v>491</v>
      </c>
      <c r="L2" s="141"/>
      <c r="M2" s="141" t="s">
        <v>146</v>
      </c>
      <c r="N2" s="141"/>
      <c r="O2" s="141" t="s">
        <v>148</v>
      </c>
      <c r="P2" s="141"/>
      <c r="Q2" s="141" t="s">
        <v>150</v>
      </c>
      <c r="R2" s="141"/>
      <c r="S2" s="296" t="s">
        <v>175</v>
      </c>
      <c r="T2" s="296"/>
      <c r="U2" s="296"/>
      <c r="V2" s="296"/>
    </row>
    <row r="3" spans="1:22" s="33" customFormat="1" ht="210" x14ac:dyDescent="0.25">
      <c r="A3" s="298"/>
      <c r="B3" s="299"/>
      <c r="C3" s="299"/>
      <c r="D3" s="299"/>
      <c r="E3" s="8" t="s">
        <v>142</v>
      </c>
      <c r="F3" s="8" t="s">
        <v>139</v>
      </c>
      <c r="G3" s="8" t="s">
        <v>143</v>
      </c>
      <c r="H3" s="138" t="s">
        <v>139</v>
      </c>
      <c r="I3" s="8" t="s">
        <v>144</v>
      </c>
      <c r="J3" s="138" t="s">
        <v>139</v>
      </c>
      <c r="K3" s="8" t="s">
        <v>145</v>
      </c>
      <c r="L3" s="138" t="s">
        <v>139</v>
      </c>
      <c r="M3" s="8" t="s">
        <v>147</v>
      </c>
      <c r="N3" s="138" t="s">
        <v>139</v>
      </c>
      <c r="O3" s="8" t="s">
        <v>149</v>
      </c>
      <c r="P3" s="8" t="s">
        <v>139</v>
      </c>
      <c r="Q3" s="8" t="s">
        <v>176</v>
      </c>
      <c r="R3" s="8" t="s">
        <v>139</v>
      </c>
      <c r="S3" s="8" t="s">
        <v>171</v>
      </c>
      <c r="T3" s="139" t="s">
        <v>172</v>
      </c>
      <c r="U3" s="8" t="s">
        <v>173</v>
      </c>
      <c r="V3" s="140" t="s">
        <v>182</v>
      </c>
    </row>
    <row r="4" spans="1:22" ht="75" x14ac:dyDescent="0.25">
      <c r="A4" s="231">
        <v>1</v>
      </c>
      <c r="B4" s="294" t="str">
        <f>'1. Identificación del riesgo'!C12</f>
        <v>Indebido direccionamiento desde la alta dirección y/o niveles de decisión, en vinculación de personal, trámites administrativos, celebración de contratos o tomas de decisiones en general, en beneficio propio o de un tercero.</v>
      </c>
      <c r="C4" s="80" t="str">
        <f>'2. Causas y Consecuencias'!D10</f>
        <v>Uso excesivo del poder</v>
      </c>
      <c r="D4" s="80" t="str">
        <f>'5. Diseño de Controles'!F4</f>
        <v xml:space="preserve">La Alta Dirección comunica y socializa en los Comités Institucionales de Gestión y Desempeño, en caso de inquietudes sobre sus decisiones, sustentando las razones de las mismas. </v>
      </c>
      <c r="E4" s="86" t="s">
        <v>151</v>
      </c>
      <c r="F4" s="86">
        <f t="shared" ref="F4:F53" si="0">IF(E4="ASIGNADO","15")+IF(E4="NO ASIGNADO","0")</f>
        <v>15</v>
      </c>
      <c r="G4" s="86" t="s">
        <v>153</v>
      </c>
      <c r="H4" s="86">
        <f t="shared" ref="H4" si="1">IF(G4="ADECUADO","15")+IF(E4="INADECUADO","0")</f>
        <v>15</v>
      </c>
      <c r="I4" s="86" t="s">
        <v>155</v>
      </c>
      <c r="J4" s="86">
        <f t="shared" ref="J4:J53" si="2">IF(I4="OPORTUNA","15")+IF(I4="INOPORTUNA","0")</f>
        <v>15</v>
      </c>
      <c r="K4" s="86" t="s">
        <v>168</v>
      </c>
      <c r="L4" s="86">
        <f t="shared" ref="L4:L55" si="3">IF(K4="PREVENIR","15")+IF(K4="DETECTAR","10")+ IF(K4="NO ES UN CONTROL","0")</f>
        <v>15</v>
      </c>
      <c r="M4" s="86" t="s">
        <v>160</v>
      </c>
      <c r="N4" s="86">
        <f t="shared" ref="N4:N53" si="4">IF(M4="CONFIABLE",15,0)</f>
        <v>15</v>
      </c>
      <c r="O4" s="86" t="s">
        <v>164</v>
      </c>
      <c r="P4" s="86">
        <f t="shared" ref="P4:P53" si="5">IF(O4="SE INVESTIGAN Y RESUELVEN OPORTUNAMENTE",15,0)</f>
        <v>15</v>
      </c>
      <c r="Q4" s="86" t="s">
        <v>163</v>
      </c>
      <c r="R4" s="60">
        <f>IF(Q4="COMPLETA","10")+IF(Q4="INCOMPLETA","5")+ IF(Q4="NO EXISTE","0")</f>
        <v>10</v>
      </c>
      <c r="S4" s="60">
        <f>F4+H4+J4+L4+N4+P4+R4</f>
        <v>100</v>
      </c>
      <c r="T4" s="87" t="str">
        <f>IF(S4&lt;=85,"DÉBIL",IF(S4&lt;=95,"MODERADO",IF(S4&lt;=100,"FUERTE","error")))</f>
        <v>FUERTE</v>
      </c>
      <c r="U4" s="295">
        <f>AVERAGE(S4:S6)</f>
        <v>85</v>
      </c>
      <c r="V4" s="293" t="str">
        <f>IF(U4=100,"FUERTE",IF(AND(U4&gt;=50,U4&lt;100),"MODERADO","DÉBIL"))</f>
        <v>MODERADO</v>
      </c>
    </row>
    <row r="5" spans="1:22" ht="97.5" customHeight="1" x14ac:dyDescent="0.25">
      <c r="A5" s="231"/>
      <c r="B5" s="294"/>
      <c r="C5" s="80" t="str">
        <f>'2. Causas y Consecuencias'!D11</f>
        <v>Desconocimiento de los procedimientos y normativas</v>
      </c>
      <c r="D5" s="80" t="str">
        <f>'5. Diseño de Controles'!F5</f>
        <v>Actualización del Manual de Procedimientos Institucional, con la asignación clara de roles y especificación de acciones para las tomas de decisiones, de acuerdo con la delegación de funciones establecida en el manual de competencias laborales</v>
      </c>
      <c r="E5" s="86" t="s">
        <v>151</v>
      </c>
      <c r="F5" s="86">
        <f t="shared" si="0"/>
        <v>15</v>
      </c>
      <c r="G5" s="86" t="s">
        <v>153</v>
      </c>
      <c r="H5" s="86">
        <f t="shared" ref="H5:H53" si="6">IF(G5="ADECUADO","15")+IF(E5="INADECUADO","0")</f>
        <v>15</v>
      </c>
      <c r="I5" s="86" t="s">
        <v>156</v>
      </c>
      <c r="J5" s="86">
        <f t="shared" si="2"/>
        <v>0</v>
      </c>
      <c r="K5" s="86" t="s">
        <v>168</v>
      </c>
      <c r="L5" s="86">
        <f t="shared" si="3"/>
        <v>15</v>
      </c>
      <c r="M5" s="86" t="s">
        <v>160</v>
      </c>
      <c r="N5" s="86">
        <f t="shared" si="4"/>
        <v>15</v>
      </c>
      <c r="O5" s="86" t="s">
        <v>165</v>
      </c>
      <c r="P5" s="86">
        <f t="shared" si="5"/>
        <v>0</v>
      </c>
      <c r="Q5" s="86" t="s">
        <v>163</v>
      </c>
      <c r="R5" s="60">
        <f t="shared" ref="R5:R53" si="7">IF(Q5="COMPLETA","10")+IF(Q5="INCOMPLETA","5")+ IF(Q5="NO EXISTE","0")</f>
        <v>10</v>
      </c>
      <c r="S5" s="60">
        <f t="shared" ref="S5:S53" si="8">F5+H5+J5+L5+N5+P5+R5</f>
        <v>70</v>
      </c>
      <c r="T5" s="87" t="str">
        <f>IF(S5&lt;=85,"DÉBIL",IF(S5&lt;=95,"MODERADO",IF(S5&lt;=100,"FUERTE","error")))</f>
        <v>DÉBIL</v>
      </c>
      <c r="U5" s="295"/>
      <c r="V5" s="293"/>
    </row>
    <row r="6" spans="1:22" ht="120" x14ac:dyDescent="0.25">
      <c r="A6" s="231"/>
      <c r="B6" s="294"/>
      <c r="C6" s="80" t="str">
        <f>'2. Causas y Consecuencias'!D12</f>
        <v>Nepotismo</v>
      </c>
      <c r="D6" s="80" t="str">
        <f>'5. Diseño de Controles'!F6</f>
        <v>La entidad permanentemente aplica, durante las actividades de vinculación del personal o celebración de contratos, la normativa vigente en materia contractual y de vinculación. En caso de desviaciones en el cumplimiento de requisitos normativos, se generan alertas. Se evidencia su control mediante el expediente contractual, registros del SIGEP y SECOP.</v>
      </c>
      <c r="E6" s="86" t="s">
        <v>151</v>
      </c>
      <c r="F6" s="86">
        <f t="shared" ref="F6" si="9">IF(E6="ASIGNADO","15")+IF(E6="NO ASIGNADO","0")</f>
        <v>15</v>
      </c>
      <c r="G6" s="86" t="s">
        <v>153</v>
      </c>
      <c r="H6" s="86">
        <f t="shared" ref="H6" si="10">IF(G6="ADECUADO","15")+IF(E6="INADECUADO","0")</f>
        <v>15</v>
      </c>
      <c r="I6" s="86" t="s">
        <v>156</v>
      </c>
      <c r="J6" s="86">
        <f t="shared" ref="J6" si="11">IF(I6="OPORTUNA","15")+IF(I6="INOPORTUNA","0")</f>
        <v>0</v>
      </c>
      <c r="K6" s="86" t="s">
        <v>168</v>
      </c>
      <c r="L6" s="86">
        <f t="shared" ref="L6" si="12">IF(K6="PREVENIR","15")+IF(K6="DETECTAR","10")+ IF(K6="NO ES UN CONTROL","0")</f>
        <v>15</v>
      </c>
      <c r="M6" s="86" t="s">
        <v>160</v>
      </c>
      <c r="N6" s="86">
        <f t="shared" ref="N6" si="13">IF(M6="CONFIABLE",15,0)</f>
        <v>15</v>
      </c>
      <c r="O6" s="86" t="s">
        <v>165</v>
      </c>
      <c r="P6" s="86">
        <f t="shared" ref="P6" si="14">IF(O6="SE INVESTIGAN Y RESUELVEN OPORTUNAMENTE",15,0)</f>
        <v>0</v>
      </c>
      <c r="Q6" s="86" t="s">
        <v>163</v>
      </c>
      <c r="R6" s="60"/>
      <c r="S6" s="60"/>
      <c r="T6" s="87" t="str">
        <f t="shared" ref="T6:T53" si="15">IF(S6&lt;=85,"DÉBIL",IF(S6&lt;=95,"MODERADO",IF(S6&lt;=100,"FUERTE","error")))</f>
        <v>DÉBIL</v>
      </c>
      <c r="U6" s="295"/>
      <c r="V6" s="293"/>
    </row>
    <row r="7" spans="1:22" ht="60" customHeight="1" x14ac:dyDescent="0.25">
      <c r="A7" s="231">
        <v>2</v>
      </c>
      <c r="B7" s="294" t="str">
        <f>'1. Identificación del riesgo'!C13</f>
        <v>Alteración de resultados en el cumplimiento de metas, objetivos, tareas e indicadores con el propósito de exhibir avances que no corresponden a la realidad, mejorando la imagen institucional.</v>
      </c>
      <c r="C7" s="80" t="str">
        <f>'2. Causas y Consecuencias'!D13</f>
        <v>Inexistencia o inaplicación de mecanismos de monitoreo o seguimiento</v>
      </c>
      <c r="D7" s="80" t="str">
        <f>'5. Diseño de Controles'!F7</f>
        <v>Aplicación de instrumentos de monitoreo, seguimiento y/o evaluación en toda la planeación institucional.</v>
      </c>
      <c r="E7" s="86" t="s">
        <v>152</v>
      </c>
      <c r="F7" s="86">
        <f t="shared" si="0"/>
        <v>0</v>
      </c>
      <c r="G7" s="86" t="s">
        <v>154</v>
      </c>
      <c r="H7" s="86">
        <f t="shared" si="6"/>
        <v>0</v>
      </c>
      <c r="I7" s="86" t="s">
        <v>156</v>
      </c>
      <c r="J7" s="86">
        <f t="shared" si="2"/>
        <v>0</v>
      </c>
      <c r="K7" s="86" t="s">
        <v>168</v>
      </c>
      <c r="L7" s="86">
        <f t="shared" si="3"/>
        <v>15</v>
      </c>
      <c r="M7" s="86" t="s">
        <v>160</v>
      </c>
      <c r="N7" s="86">
        <f t="shared" si="4"/>
        <v>15</v>
      </c>
      <c r="O7" s="86" t="s">
        <v>165</v>
      </c>
      <c r="P7" s="86">
        <f t="shared" si="5"/>
        <v>0</v>
      </c>
      <c r="Q7" s="86" t="s">
        <v>169</v>
      </c>
      <c r="R7" s="60">
        <f t="shared" si="7"/>
        <v>5</v>
      </c>
      <c r="S7" s="60">
        <f t="shared" si="8"/>
        <v>35</v>
      </c>
      <c r="T7" s="87" t="str">
        <f>IF(S7&lt;=85,"DÉBIL",IF(S7&lt;=95,"MODERADO",IF(S7&lt;=100,"FUERTE","error")))</f>
        <v>DÉBIL</v>
      </c>
      <c r="U7" s="295">
        <f t="shared" ref="U7" si="16">AVERAGE(S7:S9)</f>
        <v>67.5</v>
      </c>
      <c r="V7" s="293" t="str">
        <f t="shared" ref="V7" si="17">IF(U7=100,"FUERTE",IF(AND(U7&gt;=50,U7&lt;100),"MODERADO","DÉBIL"))</f>
        <v>MODERADO</v>
      </c>
    </row>
    <row r="8" spans="1:22" ht="54" x14ac:dyDescent="0.25">
      <c r="A8" s="231"/>
      <c r="B8" s="294"/>
      <c r="C8" s="80" t="str">
        <f>'2. Causas y Consecuencias'!D14</f>
        <v>Eludir el control político, social, fiscal y/o administrativo, por incumplimiento de metas</v>
      </c>
      <c r="D8" s="80" t="str">
        <f>'5. Diseño de Controles'!F8</f>
        <v xml:space="preserve">Soportar con registros evidenciables los resultados sobre los avances de la gestión  </v>
      </c>
      <c r="E8" s="86" t="s">
        <v>151</v>
      </c>
      <c r="F8" s="86">
        <f t="shared" si="0"/>
        <v>15</v>
      </c>
      <c r="G8" s="86" t="s">
        <v>153</v>
      </c>
      <c r="H8" s="86">
        <f t="shared" si="6"/>
        <v>15</v>
      </c>
      <c r="I8" s="86" t="s">
        <v>155</v>
      </c>
      <c r="J8" s="86">
        <f t="shared" si="2"/>
        <v>15</v>
      </c>
      <c r="K8" s="86" t="s">
        <v>168</v>
      </c>
      <c r="L8" s="86">
        <f t="shared" si="3"/>
        <v>15</v>
      </c>
      <c r="M8" s="86" t="s">
        <v>160</v>
      </c>
      <c r="N8" s="86">
        <f t="shared" si="4"/>
        <v>15</v>
      </c>
      <c r="O8" s="86" t="s">
        <v>164</v>
      </c>
      <c r="P8" s="86">
        <f t="shared" si="5"/>
        <v>15</v>
      </c>
      <c r="Q8" s="86" t="s">
        <v>163</v>
      </c>
      <c r="R8" s="60">
        <f t="shared" si="7"/>
        <v>10</v>
      </c>
      <c r="S8" s="60">
        <f t="shared" si="8"/>
        <v>100</v>
      </c>
      <c r="T8" s="87" t="str">
        <f t="shared" si="15"/>
        <v>FUERTE</v>
      </c>
      <c r="U8" s="295"/>
      <c r="V8" s="293"/>
    </row>
    <row r="9" spans="1:22" ht="18" x14ac:dyDescent="0.25">
      <c r="A9" s="231"/>
      <c r="B9" s="294"/>
      <c r="C9" s="80">
        <f>'2. Causas y Consecuencias'!D15</f>
        <v>0</v>
      </c>
      <c r="D9" s="80">
        <f>'5. Diseño de Controles'!F9</f>
        <v>0</v>
      </c>
      <c r="E9" s="86"/>
      <c r="F9" s="86"/>
      <c r="G9" s="86"/>
      <c r="H9" s="86"/>
      <c r="I9" s="86"/>
      <c r="J9" s="86"/>
      <c r="K9" s="86"/>
      <c r="L9" s="86">
        <f t="shared" si="3"/>
        <v>0</v>
      </c>
      <c r="M9" s="86"/>
      <c r="N9" s="86"/>
      <c r="O9" s="86"/>
      <c r="P9" s="86"/>
      <c r="Q9" s="86"/>
      <c r="R9" s="60"/>
      <c r="S9" s="60"/>
      <c r="T9" s="87" t="str">
        <f t="shared" si="15"/>
        <v>DÉBIL</v>
      </c>
      <c r="U9" s="295"/>
      <c r="V9" s="293"/>
    </row>
    <row r="10" spans="1:22" ht="57" customHeight="1" x14ac:dyDescent="0.25">
      <c r="A10" s="231">
        <v>3</v>
      </c>
      <c r="B10" s="294" t="str">
        <f>'1. Identificación del riesgo'!C14</f>
        <v>Ocultar o limitar el acceso público a la información institucional (contractual, presupuestal o de otro tipo) y de los avances de la gestión con el propósito de impedir el escrutinio público a la gestión de la Alcaldía.</v>
      </c>
      <c r="C10" s="80" t="str">
        <f>'2. Causas y Consecuencias'!D16</f>
        <v>Negación a la divulgación de la información</v>
      </c>
      <c r="D10" s="80" t="str">
        <f>'5. Diseño de Controles'!F10</f>
        <v>Instruir a los líderes de procesos sobre la obligatoriedad, términos y calidad de la información a divulgar</v>
      </c>
      <c r="E10" s="86" t="s">
        <v>151</v>
      </c>
      <c r="F10" s="86">
        <f t="shared" ref="F10:F11" si="18">IF(E10="ASIGNADO","15")+IF(E10="NO ASIGNADO","0")</f>
        <v>15</v>
      </c>
      <c r="G10" s="86" t="s">
        <v>153</v>
      </c>
      <c r="H10" s="86">
        <f t="shared" ref="H10:H11" si="19">IF(G10="ADECUADO","15")+IF(E10="INADECUADO","0")</f>
        <v>15</v>
      </c>
      <c r="I10" s="86" t="s">
        <v>155</v>
      </c>
      <c r="J10" s="86">
        <f t="shared" ref="J10:J11" si="20">IF(I10="OPORTUNA","15")+IF(I10="INOPORTUNA","0")</f>
        <v>15</v>
      </c>
      <c r="K10" s="86" t="s">
        <v>168</v>
      </c>
      <c r="L10" s="86">
        <f t="shared" si="3"/>
        <v>15</v>
      </c>
      <c r="M10" s="86" t="s">
        <v>160</v>
      </c>
      <c r="N10" s="86">
        <f t="shared" ref="N10:N11" si="21">IF(M10="CONFIABLE",15,0)</f>
        <v>15</v>
      </c>
      <c r="O10" s="86" t="s">
        <v>164</v>
      </c>
      <c r="P10" s="86">
        <f t="shared" ref="P10:P11" si="22">IF(O10="SE INVESTIGAN Y RESUELVEN OPORTUNAMENTE",15,0)</f>
        <v>15</v>
      </c>
      <c r="Q10" s="86" t="s">
        <v>163</v>
      </c>
      <c r="R10" s="60">
        <f t="shared" si="7"/>
        <v>10</v>
      </c>
      <c r="S10" s="60">
        <f t="shared" si="8"/>
        <v>100</v>
      </c>
      <c r="T10" s="87" t="str">
        <f t="shared" si="15"/>
        <v>FUERTE</v>
      </c>
      <c r="U10" s="295">
        <f t="shared" ref="U10" si="23">AVERAGE(S10:S12)</f>
        <v>100</v>
      </c>
      <c r="V10" s="293" t="str">
        <f t="shared" ref="V10" si="24">IF(U10=100,"FUERTE",IF(AND(U10&gt;=50,U10&lt;100),"MODERADO","DÉBIL"))</f>
        <v>FUERTE</v>
      </c>
    </row>
    <row r="11" spans="1:22" ht="54" x14ac:dyDescent="0.25">
      <c r="A11" s="231"/>
      <c r="B11" s="294"/>
      <c r="C11" s="80" t="str">
        <f>'2. Causas y Consecuencias'!D17</f>
        <v>Limitado aprovechamiento de canales y recursos</v>
      </c>
      <c r="D11" s="80" t="str">
        <f>'5. Diseño de Controles'!F11</f>
        <v>Masificar la información por múltiples canales de difusión</v>
      </c>
      <c r="E11" s="86" t="s">
        <v>151</v>
      </c>
      <c r="F11" s="86">
        <f t="shared" si="18"/>
        <v>15</v>
      </c>
      <c r="G11" s="86" t="s">
        <v>153</v>
      </c>
      <c r="H11" s="86">
        <f t="shared" si="19"/>
        <v>15</v>
      </c>
      <c r="I11" s="86" t="s">
        <v>155</v>
      </c>
      <c r="J11" s="86">
        <f t="shared" si="20"/>
        <v>15</v>
      </c>
      <c r="K11" s="86" t="s">
        <v>168</v>
      </c>
      <c r="L11" s="86">
        <f t="shared" si="3"/>
        <v>15</v>
      </c>
      <c r="M11" s="86" t="s">
        <v>160</v>
      </c>
      <c r="N11" s="86">
        <f t="shared" si="21"/>
        <v>15</v>
      </c>
      <c r="O11" s="86" t="s">
        <v>164</v>
      </c>
      <c r="P11" s="86">
        <f t="shared" si="22"/>
        <v>15</v>
      </c>
      <c r="Q11" s="86" t="s">
        <v>163</v>
      </c>
      <c r="R11" s="60">
        <f t="shared" si="7"/>
        <v>10</v>
      </c>
      <c r="S11" s="60">
        <f t="shared" si="8"/>
        <v>100</v>
      </c>
      <c r="T11" s="87" t="str">
        <f t="shared" si="15"/>
        <v>FUERTE</v>
      </c>
      <c r="U11" s="295"/>
      <c r="V11" s="293"/>
    </row>
    <row r="12" spans="1:22" ht="43.5" customHeight="1" x14ac:dyDescent="0.25">
      <c r="A12" s="231"/>
      <c r="B12" s="294"/>
      <c r="C12" s="80" t="str">
        <f>'2. Causas y Consecuencias'!D18</f>
        <v>Negligencia institucional</v>
      </c>
      <c r="D12" s="80" t="str">
        <f>'5. Diseño de Controles'!F12</f>
        <v>Sensibilización a funcionarios sobre el deber de divulgar proactivamente la información pública</v>
      </c>
      <c r="E12" s="86" t="s">
        <v>151</v>
      </c>
      <c r="F12" s="86">
        <f t="shared" ref="F12" si="25">IF(E12="ASIGNADO","15")+IF(E12="NO ASIGNADO","0")</f>
        <v>15</v>
      </c>
      <c r="G12" s="86" t="s">
        <v>153</v>
      </c>
      <c r="H12" s="86">
        <f t="shared" ref="H12" si="26">IF(G12="ADECUADO","15")+IF(E12="INADECUADO","0")</f>
        <v>15</v>
      </c>
      <c r="I12" s="86" t="s">
        <v>155</v>
      </c>
      <c r="J12" s="86">
        <f t="shared" ref="J12" si="27">IF(I12="OPORTUNA","15")+IF(I12="INOPORTUNA","0")</f>
        <v>15</v>
      </c>
      <c r="K12" s="86" t="s">
        <v>168</v>
      </c>
      <c r="L12" s="86">
        <f t="shared" ref="L12" si="28">IF(K12="PREVENIR","15")+IF(K12="DETECTAR","10")+ IF(K12="NO ES UN CONTROL","0")</f>
        <v>15</v>
      </c>
      <c r="M12" s="86" t="s">
        <v>160</v>
      </c>
      <c r="N12" s="86">
        <f t="shared" ref="N12" si="29">IF(M12="CONFIABLE",15,0)</f>
        <v>15</v>
      </c>
      <c r="O12" s="86" t="s">
        <v>164</v>
      </c>
      <c r="P12" s="86">
        <f t="shared" ref="P12" si="30">IF(O12="SE INVESTIGAN Y RESUELVEN OPORTUNAMENTE",15,0)</f>
        <v>15</v>
      </c>
      <c r="Q12" s="86" t="s">
        <v>163</v>
      </c>
      <c r="R12" s="60"/>
      <c r="S12" s="60"/>
      <c r="T12" s="87" t="str">
        <f t="shared" si="15"/>
        <v>DÉBIL</v>
      </c>
      <c r="U12" s="295"/>
      <c r="V12" s="293"/>
    </row>
    <row r="13" spans="1:22" ht="51.75" customHeight="1" x14ac:dyDescent="0.25">
      <c r="A13" s="231">
        <v>4</v>
      </c>
      <c r="B13" s="294" t="str">
        <f>'1. Identificación del riesgo'!C15</f>
        <v>Desvío de las ayudas o recursos para las víctimas de desastres y del conflicto armado</v>
      </c>
      <c r="C13" s="80" t="str">
        <f>'2. Causas y Consecuencias'!D19</f>
        <v>Deficientes controles internos</v>
      </c>
      <c r="D13" s="80" t="str">
        <f>'5. Diseño de Controles'!F13</f>
        <v xml:space="preserve">Verificar la entrega real de ayudas a los afectados y víctimas </v>
      </c>
      <c r="E13" s="86" t="s">
        <v>151</v>
      </c>
      <c r="F13" s="86">
        <f t="shared" ref="F13" si="31">IF(E13="ASIGNADO","15")+IF(E13="NO ASIGNADO","0")</f>
        <v>15</v>
      </c>
      <c r="G13" s="86" t="s">
        <v>153</v>
      </c>
      <c r="H13" s="86">
        <f t="shared" ref="H13" si="32">IF(G13="ADECUADO","15")+IF(E13="INADECUADO","0")</f>
        <v>15</v>
      </c>
      <c r="I13" s="86" t="s">
        <v>155</v>
      </c>
      <c r="J13" s="86">
        <f t="shared" ref="J13" si="33">IF(I13="OPORTUNA","15")+IF(I13="INOPORTUNA","0")</f>
        <v>15</v>
      </c>
      <c r="K13" s="86" t="s">
        <v>168</v>
      </c>
      <c r="L13" s="86">
        <f t="shared" si="3"/>
        <v>15</v>
      </c>
      <c r="M13" s="86" t="s">
        <v>160</v>
      </c>
      <c r="N13" s="86">
        <f t="shared" ref="N13" si="34">IF(M13="CONFIABLE",15,0)</f>
        <v>15</v>
      </c>
      <c r="O13" s="86" t="s">
        <v>164</v>
      </c>
      <c r="P13" s="86">
        <f t="shared" ref="P13" si="35">IF(O13="SE INVESTIGAN Y RESUELVEN OPORTUNAMENTE",15,0)</f>
        <v>15</v>
      </c>
      <c r="Q13" s="86" t="s">
        <v>163</v>
      </c>
      <c r="R13" s="60">
        <f t="shared" si="7"/>
        <v>10</v>
      </c>
      <c r="S13" s="60">
        <f t="shared" si="8"/>
        <v>100</v>
      </c>
      <c r="T13" s="87" t="str">
        <f t="shared" si="15"/>
        <v>FUERTE</v>
      </c>
      <c r="U13" s="295">
        <f t="shared" ref="U13" si="36">AVERAGE(S13:S15)</f>
        <v>100</v>
      </c>
      <c r="V13" s="293" t="str">
        <f t="shared" ref="V13" si="37">IF(U13=100,"FUERTE",IF(AND(U13&gt;=50,U13&lt;100),"MODERADO","DÉBIL"))</f>
        <v>FUERTE</v>
      </c>
    </row>
    <row r="14" spans="1:22" ht="75" customHeight="1" x14ac:dyDescent="0.25">
      <c r="A14" s="231"/>
      <c r="B14" s="294"/>
      <c r="C14" s="80" t="str">
        <f>'2. Causas y Consecuencias'!D20</f>
        <v>Ausencia de auditorías de control interno</v>
      </c>
      <c r="D14" s="80" t="str">
        <f>'5. Diseño de Controles'!F14</f>
        <v>Realizar auditorías sobre la entrega de ayudas a los afectados por desastres y tragedias</v>
      </c>
      <c r="E14" s="86" t="s">
        <v>151</v>
      </c>
      <c r="F14" s="86">
        <f t="shared" ref="F14" si="38">IF(E14="ASIGNADO","15")+IF(E14="NO ASIGNADO","0")</f>
        <v>15</v>
      </c>
      <c r="G14" s="86" t="s">
        <v>153</v>
      </c>
      <c r="H14" s="86">
        <f t="shared" ref="H14" si="39">IF(G14="ADECUADO","15")+IF(E14="INADECUADO","0")</f>
        <v>15</v>
      </c>
      <c r="I14" s="86" t="s">
        <v>155</v>
      </c>
      <c r="J14" s="86">
        <f t="shared" ref="J14" si="40">IF(I14="OPORTUNA","15")+IF(I14="INOPORTUNA","0")</f>
        <v>15</v>
      </c>
      <c r="K14" s="86" t="s">
        <v>168</v>
      </c>
      <c r="L14" s="86">
        <f t="shared" si="3"/>
        <v>15</v>
      </c>
      <c r="M14" s="86" t="s">
        <v>160</v>
      </c>
      <c r="N14" s="86">
        <f t="shared" ref="N14" si="41">IF(M14="CONFIABLE",15,0)</f>
        <v>15</v>
      </c>
      <c r="O14" s="86" t="s">
        <v>164</v>
      </c>
      <c r="P14" s="86">
        <f t="shared" ref="P14" si="42">IF(O14="SE INVESTIGAN Y RESUELVEN OPORTUNAMENTE",15,0)</f>
        <v>15</v>
      </c>
      <c r="Q14" s="86" t="s">
        <v>163</v>
      </c>
      <c r="R14" s="60">
        <f t="shared" si="7"/>
        <v>10</v>
      </c>
      <c r="S14" s="60">
        <f t="shared" si="8"/>
        <v>100</v>
      </c>
      <c r="T14" s="87" t="str">
        <f t="shared" si="15"/>
        <v>FUERTE</v>
      </c>
      <c r="U14" s="295"/>
      <c r="V14" s="293"/>
    </row>
    <row r="15" spans="1:22" ht="18" customHeight="1" x14ac:dyDescent="0.25">
      <c r="A15" s="231"/>
      <c r="B15" s="294"/>
      <c r="C15" s="80">
        <f>'2. Causas y Consecuencias'!D21</f>
        <v>0</v>
      </c>
      <c r="D15" s="80">
        <f>'5. Diseño de Controles'!F15</f>
        <v>0</v>
      </c>
      <c r="E15" s="86"/>
      <c r="F15" s="86"/>
      <c r="G15" s="86"/>
      <c r="H15" s="86"/>
      <c r="I15" s="86"/>
      <c r="J15" s="86"/>
      <c r="K15" s="86"/>
      <c r="L15" s="86">
        <f t="shared" si="3"/>
        <v>0</v>
      </c>
      <c r="M15" s="86"/>
      <c r="N15" s="86"/>
      <c r="O15" s="86"/>
      <c r="P15" s="86"/>
      <c r="Q15" s="86"/>
      <c r="R15" s="60"/>
      <c r="S15" s="60"/>
      <c r="T15" s="87" t="str">
        <f t="shared" si="15"/>
        <v>DÉBIL</v>
      </c>
      <c r="U15" s="295"/>
      <c r="V15" s="293"/>
    </row>
    <row r="16" spans="1:22" ht="54" x14ac:dyDescent="0.25">
      <c r="A16" s="231">
        <v>5</v>
      </c>
      <c r="B16" s="294" t="str">
        <f>'1. Identificación del riesgo'!C16</f>
        <v>Favorecer a presuntos infractores en los operativos o procedimientos de control a establecimientos comerciales, propiedad horizontal o particulares que ocupan el espacio público, absteniéndose de sancionarlos, intervenirlos o  decomisar bienes o removerlos del espacio público.</v>
      </c>
      <c r="C16" s="80" t="str">
        <f>'2. Causas y Consecuencias'!D22</f>
        <v>Deficientes controles internos</v>
      </c>
      <c r="D16" s="80" t="str">
        <f>'5. Diseño de Controles'!F16</f>
        <v>Vigilar las actuaciones y operativos de control a establecimientos comerciales, propiedad horizontal y ocupación de espacio público</v>
      </c>
      <c r="E16" s="86" t="s">
        <v>151</v>
      </c>
      <c r="F16" s="86">
        <f t="shared" ref="F16" si="43">IF(E16="ASIGNADO","15")+IF(E16="NO ASIGNADO","0")</f>
        <v>15</v>
      </c>
      <c r="G16" s="86" t="s">
        <v>153</v>
      </c>
      <c r="H16" s="86">
        <f t="shared" ref="H16" si="44">IF(G16="ADECUADO","15")+IF(E16="INADECUADO","0")</f>
        <v>15</v>
      </c>
      <c r="I16" s="86" t="s">
        <v>155</v>
      </c>
      <c r="J16" s="86">
        <f t="shared" ref="J16" si="45">IF(I16="OPORTUNA","15")+IF(I16="INOPORTUNA","0")</f>
        <v>15</v>
      </c>
      <c r="K16" s="86" t="s">
        <v>168</v>
      </c>
      <c r="L16" s="86">
        <f t="shared" si="3"/>
        <v>15</v>
      </c>
      <c r="M16" s="86" t="s">
        <v>160</v>
      </c>
      <c r="N16" s="86">
        <f t="shared" ref="N16" si="46">IF(M16="CONFIABLE",15,0)</f>
        <v>15</v>
      </c>
      <c r="O16" s="86" t="s">
        <v>164</v>
      </c>
      <c r="P16" s="86">
        <f t="shared" ref="P16" si="47">IF(O16="SE INVESTIGAN Y RESUELVEN OPORTUNAMENTE",15,0)</f>
        <v>15</v>
      </c>
      <c r="Q16" s="86" t="s">
        <v>163</v>
      </c>
      <c r="R16" s="60">
        <f t="shared" si="7"/>
        <v>10</v>
      </c>
      <c r="S16" s="60">
        <f t="shared" si="8"/>
        <v>100</v>
      </c>
      <c r="T16" s="87" t="str">
        <f t="shared" si="15"/>
        <v>FUERTE</v>
      </c>
      <c r="U16" s="295">
        <f t="shared" ref="U16" si="48">AVERAGE(S16:S18)</f>
        <v>60</v>
      </c>
      <c r="V16" s="293" t="str">
        <f t="shared" ref="V16" si="49">IF(U16=100,"FUERTE",IF(AND(U16&gt;=50,U16&lt;100),"MODERADO","DÉBIL"))</f>
        <v>MODERADO</v>
      </c>
    </row>
    <row r="17" spans="1:22" ht="66" customHeight="1" x14ac:dyDescent="0.25">
      <c r="A17" s="231"/>
      <c r="B17" s="294"/>
      <c r="C17" s="80" t="str">
        <f>'2. Causas y Consecuencias'!D23</f>
        <v>Trafico de influencias</v>
      </c>
      <c r="D17" s="80" t="str">
        <f>'5. Diseño de Controles'!F17</f>
        <v>Registro de actividades y de situación encontrada</v>
      </c>
      <c r="E17" s="86" t="s">
        <v>152</v>
      </c>
      <c r="F17" s="86">
        <f t="shared" si="0"/>
        <v>0</v>
      </c>
      <c r="G17" s="86" t="s">
        <v>154</v>
      </c>
      <c r="H17" s="86">
        <f t="shared" si="6"/>
        <v>0</v>
      </c>
      <c r="I17" s="86" t="s">
        <v>156</v>
      </c>
      <c r="J17" s="86">
        <f t="shared" si="2"/>
        <v>0</v>
      </c>
      <c r="K17" s="86" t="s">
        <v>168</v>
      </c>
      <c r="L17" s="86">
        <f t="shared" si="3"/>
        <v>15</v>
      </c>
      <c r="M17" s="86" t="s">
        <v>161</v>
      </c>
      <c r="N17" s="86">
        <f t="shared" si="4"/>
        <v>0</v>
      </c>
      <c r="O17" s="86" t="s">
        <v>165</v>
      </c>
      <c r="P17" s="86">
        <f t="shared" si="5"/>
        <v>0</v>
      </c>
      <c r="Q17" s="86" t="s">
        <v>169</v>
      </c>
      <c r="R17" s="60">
        <f t="shared" si="7"/>
        <v>5</v>
      </c>
      <c r="S17" s="60">
        <f t="shared" si="8"/>
        <v>20</v>
      </c>
      <c r="T17" s="87" t="s">
        <v>55</v>
      </c>
      <c r="U17" s="295"/>
      <c r="V17" s="293"/>
    </row>
    <row r="18" spans="1:22" ht="18" customHeight="1" x14ac:dyDescent="0.25">
      <c r="A18" s="231"/>
      <c r="B18" s="294"/>
      <c r="C18" s="80">
        <f>'2. Causas y Consecuencias'!D24</f>
        <v>0</v>
      </c>
      <c r="D18" s="80">
        <f>'5. Diseño de Controles'!F18</f>
        <v>0</v>
      </c>
      <c r="E18" s="86"/>
      <c r="F18" s="86"/>
      <c r="G18" s="86"/>
      <c r="H18" s="86"/>
      <c r="I18" s="86"/>
      <c r="J18" s="86"/>
      <c r="K18" s="86"/>
      <c r="L18" s="86">
        <f t="shared" si="3"/>
        <v>0</v>
      </c>
      <c r="M18" s="86"/>
      <c r="N18" s="86"/>
      <c r="O18" s="86"/>
      <c r="P18" s="86"/>
      <c r="Q18" s="86"/>
      <c r="R18" s="60"/>
      <c r="S18" s="60"/>
      <c r="T18" s="87"/>
      <c r="U18" s="295"/>
      <c r="V18" s="293"/>
    </row>
    <row r="19" spans="1:22" ht="75" x14ac:dyDescent="0.25">
      <c r="A19" s="231">
        <v>6</v>
      </c>
      <c r="B19" s="294" t="str">
        <f>'1. Identificación del riesgo'!C17</f>
        <v>Utilizar información por parte de servidores públicos y contratistas de la alcaldía, relacionada con auxilios y ayudas, apoyo a población desplazada, vulnerable, mujeres cabeza de familia, adulto mayor o de juventudes, para favorecer indebidamente a personas en particular o para obtener provecho particular o para un tercero</v>
      </c>
      <c r="C19" s="80" t="str">
        <f>'2. Causas y Consecuencias'!D25</f>
        <v>Poca difusión de planes, programas, beneficios, auyudas para población vulnerable, mujers cabeza de hogar, y de los mecanimos para acceder y para seleccionar a los beneficarios</v>
      </c>
      <c r="D19" s="80" t="str">
        <f>'5. Diseño de Controles'!F19</f>
        <v>Difusión de información sobre planes, programas y beneficios para población vulnerable y madres cabeza de familia</v>
      </c>
      <c r="E19" s="86" t="s">
        <v>151</v>
      </c>
      <c r="F19" s="86">
        <f t="shared" ref="F19" si="50">IF(E19="ASIGNADO","15")+IF(E19="NO ASIGNADO","0")</f>
        <v>15</v>
      </c>
      <c r="G19" s="86" t="s">
        <v>153</v>
      </c>
      <c r="H19" s="86">
        <f t="shared" ref="H19" si="51">IF(G19="ADECUADO","15")+IF(E19="INADECUADO","0")</f>
        <v>15</v>
      </c>
      <c r="I19" s="86" t="s">
        <v>155</v>
      </c>
      <c r="J19" s="86">
        <f t="shared" ref="J19" si="52">IF(I19="OPORTUNA","15")+IF(I19="INOPORTUNA","0")</f>
        <v>15</v>
      </c>
      <c r="K19" s="86" t="s">
        <v>168</v>
      </c>
      <c r="L19" s="86">
        <f t="shared" si="3"/>
        <v>15</v>
      </c>
      <c r="M19" s="86" t="s">
        <v>160</v>
      </c>
      <c r="N19" s="86">
        <f t="shared" ref="N19" si="53">IF(M19="CONFIABLE",15,0)</f>
        <v>15</v>
      </c>
      <c r="O19" s="86" t="s">
        <v>164</v>
      </c>
      <c r="P19" s="86">
        <f t="shared" ref="P19" si="54">IF(O19="SE INVESTIGAN Y RESUELVEN OPORTUNAMENTE",15,0)</f>
        <v>15</v>
      </c>
      <c r="Q19" s="86" t="s">
        <v>163</v>
      </c>
      <c r="R19" s="60">
        <f t="shared" si="7"/>
        <v>10</v>
      </c>
      <c r="S19" s="60">
        <f t="shared" si="8"/>
        <v>100</v>
      </c>
      <c r="T19" s="87" t="str">
        <f t="shared" si="15"/>
        <v>FUERTE</v>
      </c>
      <c r="U19" s="295">
        <f t="shared" ref="U19" si="55">AVERAGE(S19:S21)</f>
        <v>50</v>
      </c>
      <c r="V19" s="293" t="str">
        <f t="shared" ref="V19" si="56">IF(U19=100,"FUERTE",IF(AND(U19&gt;=50,U19&lt;100),"MODERADO","DÉBIL"))</f>
        <v>MODERADO</v>
      </c>
    </row>
    <row r="20" spans="1:22" ht="18" x14ac:dyDescent="0.25">
      <c r="A20" s="231"/>
      <c r="B20" s="294"/>
      <c r="C20" s="80">
        <f>'2. Causas y Consecuencias'!D26</f>
        <v>0</v>
      </c>
      <c r="D20" s="80">
        <f>'5. Diseño de Controles'!F20</f>
        <v>0</v>
      </c>
      <c r="E20" s="86"/>
      <c r="F20" s="86"/>
      <c r="G20" s="86"/>
      <c r="H20" s="86"/>
      <c r="I20" s="86"/>
      <c r="J20" s="86"/>
      <c r="K20" s="86"/>
      <c r="L20" s="86"/>
      <c r="M20" s="86"/>
      <c r="N20" s="86"/>
      <c r="O20" s="86"/>
      <c r="P20" s="86"/>
      <c r="Q20" s="86"/>
      <c r="R20" s="60">
        <f t="shared" si="7"/>
        <v>0</v>
      </c>
      <c r="S20" s="60">
        <f t="shared" si="8"/>
        <v>0</v>
      </c>
      <c r="T20" s="87"/>
      <c r="U20" s="295"/>
      <c r="V20" s="293"/>
    </row>
    <row r="21" spans="1:22" ht="18" customHeight="1" x14ac:dyDescent="0.25">
      <c r="A21" s="231"/>
      <c r="B21" s="294"/>
      <c r="C21" s="80">
        <f>'2. Causas y Consecuencias'!D27</f>
        <v>0</v>
      </c>
      <c r="D21" s="80">
        <f>'5. Diseño de Controles'!F21</f>
        <v>0</v>
      </c>
      <c r="E21" s="86"/>
      <c r="F21" s="86"/>
      <c r="G21" s="86"/>
      <c r="H21" s="86"/>
      <c r="I21" s="86"/>
      <c r="J21" s="86"/>
      <c r="K21" s="86"/>
      <c r="L21" s="86">
        <f t="shared" si="3"/>
        <v>0</v>
      </c>
      <c r="M21" s="86"/>
      <c r="N21" s="86"/>
      <c r="O21" s="86"/>
      <c r="P21" s="86"/>
      <c r="Q21" s="86"/>
      <c r="R21" s="60"/>
      <c r="S21" s="60"/>
      <c r="T21" s="87"/>
      <c r="U21" s="295"/>
      <c r="V21" s="293"/>
    </row>
    <row r="22" spans="1:22" ht="63" customHeight="1" x14ac:dyDescent="0.25">
      <c r="A22" s="231">
        <v>7</v>
      </c>
      <c r="B22" s="294" t="str">
        <f>'1. Identificación del riesgo'!C18</f>
        <v>Contratar con fundaciones o contratistas no idóneos o que no cumplen los perfiles para la prestación de servicios de salud, para sacer provecho para sí o para terceros.</v>
      </c>
      <c r="C22" s="80" t="str">
        <f>'2. Causas y Consecuencias'!D28</f>
        <v xml:space="preserve">
Ausencia o debilidad de controles en la verificación de requisitos exigidos para la prestación del servicio 
</v>
      </c>
      <c r="D22" s="80" t="str">
        <f>'5. Diseño de Controles'!F22</f>
        <v>Herramienta de control interno del proceso</v>
      </c>
      <c r="E22" s="86" t="s">
        <v>151</v>
      </c>
      <c r="F22" s="86">
        <f t="shared" ref="F22" si="57">IF(E22="ASIGNADO","15")+IF(E22="NO ASIGNADO","0")</f>
        <v>15</v>
      </c>
      <c r="G22" s="86" t="s">
        <v>153</v>
      </c>
      <c r="H22" s="86">
        <f t="shared" ref="H22" si="58">IF(G22="ADECUADO","15")+IF(E22="INADECUADO","0")</f>
        <v>15</v>
      </c>
      <c r="I22" s="86" t="s">
        <v>155</v>
      </c>
      <c r="J22" s="86">
        <f t="shared" ref="J22" si="59">IF(I22="OPORTUNA","15")+IF(I22="INOPORTUNA","0")</f>
        <v>15</v>
      </c>
      <c r="K22" s="86" t="s">
        <v>168</v>
      </c>
      <c r="L22" s="86">
        <f t="shared" si="3"/>
        <v>15</v>
      </c>
      <c r="M22" s="86" t="s">
        <v>160</v>
      </c>
      <c r="N22" s="86">
        <f t="shared" ref="N22" si="60">IF(M22="CONFIABLE",15,0)</f>
        <v>15</v>
      </c>
      <c r="O22" s="86" t="s">
        <v>164</v>
      </c>
      <c r="P22" s="86">
        <f t="shared" ref="P22" si="61">IF(O22="SE INVESTIGAN Y RESUELVEN OPORTUNAMENTE",15,0)</f>
        <v>15</v>
      </c>
      <c r="Q22" s="86" t="s">
        <v>163</v>
      </c>
      <c r="R22" s="60">
        <f t="shared" si="7"/>
        <v>10</v>
      </c>
      <c r="S22" s="60">
        <f t="shared" si="8"/>
        <v>100</v>
      </c>
      <c r="T22" s="87" t="str">
        <f t="shared" si="15"/>
        <v>FUERTE</v>
      </c>
      <c r="U22" s="295">
        <f t="shared" ref="U22" si="62">AVERAGE(S22:S24)</f>
        <v>75</v>
      </c>
      <c r="V22" s="293" t="str">
        <f t="shared" ref="V22" si="63">IF(U22=100,"FUERTE",IF(AND(U22&gt;=50,U22&lt;100),"MODERADO","DÉBIL"))</f>
        <v>MODERADO</v>
      </c>
    </row>
    <row r="23" spans="1:22" ht="60" customHeight="1" x14ac:dyDescent="0.25">
      <c r="A23" s="231"/>
      <c r="B23" s="294"/>
      <c r="C23" s="80" t="str">
        <f>'2. Causas y Consecuencias'!D29</f>
        <v xml:space="preserve">Deficiencias en la selección del personal que evalúa las ofertas </v>
      </c>
      <c r="D23" s="80" t="str">
        <f>'5. Diseño de Controles'!F23</f>
        <v>Perfiles técnicos de evaluadores</v>
      </c>
      <c r="E23" s="86" t="s">
        <v>151</v>
      </c>
      <c r="F23" s="86">
        <f t="shared" si="0"/>
        <v>15</v>
      </c>
      <c r="G23" s="86" t="s">
        <v>154</v>
      </c>
      <c r="H23" s="86">
        <f t="shared" si="6"/>
        <v>0</v>
      </c>
      <c r="I23" s="86" t="s">
        <v>155</v>
      </c>
      <c r="J23" s="86">
        <f t="shared" si="2"/>
        <v>15</v>
      </c>
      <c r="K23" s="86" t="s">
        <v>168</v>
      </c>
      <c r="L23" s="86">
        <f t="shared" si="3"/>
        <v>15</v>
      </c>
      <c r="M23" s="86" t="s">
        <v>161</v>
      </c>
      <c r="N23" s="86">
        <f t="shared" si="4"/>
        <v>0</v>
      </c>
      <c r="O23" s="86" t="s">
        <v>165</v>
      </c>
      <c r="P23" s="86">
        <f t="shared" si="5"/>
        <v>0</v>
      </c>
      <c r="Q23" s="86" t="s">
        <v>169</v>
      </c>
      <c r="R23" s="60">
        <f t="shared" si="7"/>
        <v>5</v>
      </c>
      <c r="S23" s="60">
        <f t="shared" si="8"/>
        <v>50</v>
      </c>
      <c r="T23" s="87" t="str">
        <f t="shared" si="15"/>
        <v>DÉBIL</v>
      </c>
      <c r="U23" s="295"/>
      <c r="V23" s="293"/>
    </row>
    <row r="24" spans="1:22" ht="18" customHeight="1" x14ac:dyDescent="0.25">
      <c r="A24" s="231"/>
      <c r="B24" s="294"/>
      <c r="C24" s="80" t="str">
        <f>'2. Causas y Consecuencias'!D30</f>
        <v>Intereses Personales</v>
      </c>
      <c r="D24" s="80" t="str">
        <f>'5. Diseño de Controles'!F24</f>
        <v>Actividades de sensibilización</v>
      </c>
      <c r="E24" s="86" t="s">
        <v>151</v>
      </c>
      <c r="F24" s="86">
        <f t="shared" ref="F24" si="64">IF(E24="ASIGNADO","15")+IF(E24="NO ASIGNADO","0")</f>
        <v>15</v>
      </c>
      <c r="G24" s="86" t="s">
        <v>153</v>
      </c>
      <c r="H24" s="86">
        <f t="shared" ref="H24" si="65">IF(G24="ADECUADO","15")+IF(E24="INADECUADO","0")</f>
        <v>15</v>
      </c>
      <c r="I24" s="86" t="s">
        <v>155</v>
      </c>
      <c r="J24" s="86">
        <f t="shared" ref="J24" si="66">IF(I24="OPORTUNA","15")+IF(I24="INOPORTUNA","0")</f>
        <v>15</v>
      </c>
      <c r="K24" s="86" t="s">
        <v>168</v>
      </c>
      <c r="L24" s="86">
        <f t="shared" ref="L24" si="67">IF(K24="PREVENIR","15")+IF(K24="DETECTAR","10")+ IF(K24="NO ES UN CONTROL","0")</f>
        <v>15</v>
      </c>
      <c r="M24" s="86" t="s">
        <v>160</v>
      </c>
      <c r="N24" s="86">
        <f t="shared" ref="N24" si="68">IF(M24="CONFIABLE",15,0)</f>
        <v>15</v>
      </c>
      <c r="O24" s="86" t="s">
        <v>165</v>
      </c>
      <c r="P24" s="86">
        <f t="shared" ref="P24" si="69">IF(O24="SE INVESTIGAN Y RESUELVEN OPORTUNAMENTE",15,0)</f>
        <v>0</v>
      </c>
      <c r="Q24" s="86" t="s">
        <v>163</v>
      </c>
      <c r="R24" s="60"/>
      <c r="S24" s="60"/>
      <c r="T24" s="87" t="str">
        <f>IF(S24&lt;=85,"DÉBIL",IF(S24&lt;=95,"MODERADO",IF(S24&lt;=100,"FUERTE","error")))</f>
        <v>DÉBIL</v>
      </c>
      <c r="U24" s="295"/>
      <c r="V24" s="293"/>
    </row>
    <row r="25" spans="1:22" ht="74.25" customHeight="1" x14ac:dyDescent="0.25">
      <c r="A25" s="231">
        <v>8</v>
      </c>
      <c r="B25" s="294" t="str">
        <f>'1. Identificación del riesgo'!C19</f>
        <v>Manipulación de resultados para beneficiar a las Entidades Administradoras de Planes de Beneficios (EAPB) en la gestión de procesos de auditorías, inspección, vigilancia, afiliaciones o atención de quejas en relación con la prestación de servicios de salud, favoreciéndolos, ocultando deficiencias o irregularidades detectadas, para obtener provecho propio o para un tercero.</v>
      </c>
      <c r="C25" s="80" t="str">
        <f>'2. Causas y Consecuencias'!D31</f>
        <v>Falta de lineamientos claros y estrictos para aplicar controles de auditorías e inspección sobre las (EAPB)</v>
      </c>
      <c r="D25" s="80" t="str">
        <f>'5. Diseño de Controles'!F25</f>
        <v xml:space="preserve">Seguimiento a resultados de las acciones de auditorías, inspección y control </v>
      </c>
      <c r="E25" s="86" t="s">
        <v>151</v>
      </c>
      <c r="F25" s="86">
        <f t="shared" si="0"/>
        <v>15</v>
      </c>
      <c r="G25" s="86" t="s">
        <v>153</v>
      </c>
      <c r="H25" s="86">
        <f t="shared" si="6"/>
        <v>15</v>
      </c>
      <c r="I25" s="86" t="s">
        <v>155</v>
      </c>
      <c r="J25" s="86">
        <f t="shared" si="2"/>
        <v>15</v>
      </c>
      <c r="K25" s="86" t="s">
        <v>168</v>
      </c>
      <c r="L25" s="86">
        <f t="shared" si="3"/>
        <v>15</v>
      </c>
      <c r="M25" s="86" t="s">
        <v>160</v>
      </c>
      <c r="N25" s="86">
        <f t="shared" si="4"/>
        <v>15</v>
      </c>
      <c r="O25" s="86" t="s">
        <v>164</v>
      </c>
      <c r="P25" s="86">
        <f t="shared" si="5"/>
        <v>15</v>
      </c>
      <c r="Q25" s="86" t="s">
        <v>163</v>
      </c>
      <c r="R25" s="60">
        <f t="shared" si="7"/>
        <v>10</v>
      </c>
      <c r="S25" s="60">
        <f t="shared" si="8"/>
        <v>100</v>
      </c>
      <c r="T25" s="87" t="str">
        <f t="shared" si="15"/>
        <v>FUERTE</v>
      </c>
      <c r="U25" s="295">
        <f t="shared" ref="U25" si="70">AVERAGE(S25:S27)</f>
        <v>78.333333333333329</v>
      </c>
      <c r="V25" s="293" t="str">
        <f t="shared" ref="V25" si="71">IF(U25=100,"FUERTE",IF(AND(U25&gt;=50,U25&lt;100),"MODERADO","DÉBIL"))</f>
        <v>MODERADO</v>
      </c>
    </row>
    <row r="26" spans="1:22" ht="53.25" customHeight="1" x14ac:dyDescent="0.25">
      <c r="A26" s="231"/>
      <c r="B26" s="294"/>
      <c r="C26" s="80" t="str">
        <f>'2. Causas y Consecuencias'!D32</f>
        <v>Defientes valores y principios éticos de los servidores públicos y contratistas</v>
      </c>
      <c r="D26" s="80" t="str">
        <f>'5. Diseño de Controles'!F26</f>
        <v>Actividades de sensibilización</v>
      </c>
      <c r="E26" s="86" t="s">
        <v>151</v>
      </c>
      <c r="F26" s="86">
        <f t="shared" si="0"/>
        <v>15</v>
      </c>
      <c r="G26" s="86" t="s">
        <v>153</v>
      </c>
      <c r="H26" s="86">
        <f t="shared" si="6"/>
        <v>15</v>
      </c>
      <c r="I26" s="86" t="s">
        <v>155</v>
      </c>
      <c r="J26" s="86">
        <f t="shared" si="2"/>
        <v>15</v>
      </c>
      <c r="K26" s="86" t="s">
        <v>168</v>
      </c>
      <c r="L26" s="86">
        <f t="shared" si="3"/>
        <v>15</v>
      </c>
      <c r="M26" s="86" t="s">
        <v>160</v>
      </c>
      <c r="N26" s="86">
        <f t="shared" si="4"/>
        <v>15</v>
      </c>
      <c r="O26" s="86" t="s">
        <v>164</v>
      </c>
      <c r="P26" s="86">
        <f t="shared" si="5"/>
        <v>15</v>
      </c>
      <c r="Q26" s="86" t="s">
        <v>163</v>
      </c>
      <c r="R26" s="60">
        <f t="shared" si="7"/>
        <v>10</v>
      </c>
      <c r="S26" s="60">
        <f t="shared" si="8"/>
        <v>100</v>
      </c>
      <c r="T26" s="87" t="str">
        <f t="shared" si="15"/>
        <v>FUERTE</v>
      </c>
      <c r="U26" s="295"/>
      <c r="V26" s="293"/>
    </row>
    <row r="27" spans="1:22" ht="54" x14ac:dyDescent="0.25">
      <c r="A27" s="231"/>
      <c r="B27" s="294"/>
      <c r="C27" s="80" t="str">
        <f>'2. Causas y Consecuencias'!D33</f>
        <v>Indebida instrucción de los técnicos de revisión de procesos de afiliación de las EAPB</v>
      </c>
      <c r="D27" s="80" t="str">
        <f>'5. Diseño de Controles'!F27</f>
        <v>Capacitación a los técnicos de revisión de soportes de procesos de afiliación</v>
      </c>
      <c r="E27" s="86" t="s">
        <v>151</v>
      </c>
      <c r="F27" s="86">
        <f t="shared" si="0"/>
        <v>15</v>
      </c>
      <c r="G27" s="86" t="s">
        <v>154</v>
      </c>
      <c r="H27" s="86">
        <f t="shared" si="6"/>
        <v>0</v>
      </c>
      <c r="I27" s="86" t="s">
        <v>156</v>
      </c>
      <c r="J27" s="86">
        <f t="shared" si="2"/>
        <v>0</v>
      </c>
      <c r="K27" s="86" t="s">
        <v>168</v>
      </c>
      <c r="L27" s="86">
        <f t="shared" si="3"/>
        <v>15</v>
      </c>
      <c r="M27" s="86" t="s">
        <v>161</v>
      </c>
      <c r="N27" s="86">
        <f t="shared" si="4"/>
        <v>0</v>
      </c>
      <c r="O27" s="86" t="s">
        <v>165</v>
      </c>
      <c r="P27" s="86">
        <f t="shared" si="5"/>
        <v>0</v>
      </c>
      <c r="Q27" s="86" t="s">
        <v>169</v>
      </c>
      <c r="R27" s="60">
        <f t="shared" si="7"/>
        <v>5</v>
      </c>
      <c r="S27" s="60">
        <f t="shared" si="8"/>
        <v>35</v>
      </c>
      <c r="T27" s="87" t="str">
        <f t="shared" si="15"/>
        <v>DÉBIL</v>
      </c>
      <c r="U27" s="295"/>
      <c r="V27" s="293"/>
    </row>
    <row r="28" spans="1:22" ht="60" customHeight="1" x14ac:dyDescent="0.25">
      <c r="A28" s="231">
        <v>9</v>
      </c>
      <c r="B28" s="294" t="str">
        <f>'1. Identificación del riesgo'!C20</f>
        <v>Favorecer con apoyos y auxilios a instituciones deportivas, instructores, deportistas, gestores culturales y artísticos que no cumplen los requisitos o están por debajo de otras que cuentan con mejores condiciones o perfiles, con el fin de generar un provecho a terceros</v>
      </c>
      <c r="C28" s="80" t="str">
        <f>'2. Causas y Consecuencias'!D34</f>
        <v xml:space="preserve">Ausencia de procedimientos y requisitos estándarizados </v>
      </c>
      <c r="D28" s="80" t="str">
        <f>'5. Diseño de Controles'!F28</f>
        <v>Implementar procedimientos y requisitos estándar para beneficiarios de apoyos deportivos</v>
      </c>
      <c r="E28" s="86" t="s">
        <v>151</v>
      </c>
      <c r="F28" s="86">
        <f t="shared" si="0"/>
        <v>15</v>
      </c>
      <c r="G28" s="86" t="s">
        <v>153</v>
      </c>
      <c r="H28" s="86">
        <f t="shared" si="6"/>
        <v>15</v>
      </c>
      <c r="I28" s="86" t="s">
        <v>155</v>
      </c>
      <c r="J28" s="86">
        <f t="shared" si="2"/>
        <v>15</v>
      </c>
      <c r="K28" s="86" t="s">
        <v>168</v>
      </c>
      <c r="L28" s="86">
        <f t="shared" si="3"/>
        <v>15</v>
      </c>
      <c r="M28" s="86" t="s">
        <v>161</v>
      </c>
      <c r="N28" s="86">
        <f t="shared" si="4"/>
        <v>0</v>
      </c>
      <c r="O28" s="86" t="s">
        <v>165</v>
      </c>
      <c r="P28" s="86">
        <f t="shared" si="5"/>
        <v>0</v>
      </c>
      <c r="Q28" s="86" t="s">
        <v>163</v>
      </c>
      <c r="R28" s="60">
        <f t="shared" si="7"/>
        <v>10</v>
      </c>
      <c r="S28" s="60">
        <f t="shared" si="8"/>
        <v>70</v>
      </c>
      <c r="T28" s="87" t="str">
        <f t="shared" si="15"/>
        <v>DÉBIL</v>
      </c>
      <c r="U28" s="295">
        <f t="shared" ref="U28" si="72">AVERAGE(S28:S30)</f>
        <v>85</v>
      </c>
      <c r="V28" s="293" t="str">
        <f t="shared" ref="V28" si="73">IF(U28=100,"FUERTE",IF(AND(U28&gt;=50,U28&lt;100),"MODERADO","DÉBIL"))</f>
        <v>MODERADO</v>
      </c>
    </row>
    <row r="29" spans="1:22" ht="60.75" customHeight="1" x14ac:dyDescent="0.25">
      <c r="A29" s="231"/>
      <c r="B29" s="294"/>
      <c r="C29" s="80">
        <f>'2. Causas y Consecuencias'!D35</f>
        <v>0</v>
      </c>
      <c r="D29" s="80">
        <f>'5. Diseño de Controles'!F29</f>
        <v>0</v>
      </c>
      <c r="E29" s="86" t="s">
        <v>151</v>
      </c>
      <c r="F29" s="86">
        <f t="shared" si="0"/>
        <v>15</v>
      </c>
      <c r="G29" s="86" t="s">
        <v>153</v>
      </c>
      <c r="H29" s="86">
        <f t="shared" si="6"/>
        <v>15</v>
      </c>
      <c r="I29" s="86" t="s">
        <v>155</v>
      </c>
      <c r="J29" s="86">
        <f t="shared" si="2"/>
        <v>15</v>
      </c>
      <c r="K29" s="86" t="s">
        <v>168</v>
      </c>
      <c r="L29" s="86">
        <f t="shared" si="3"/>
        <v>15</v>
      </c>
      <c r="M29" s="86" t="s">
        <v>160</v>
      </c>
      <c r="N29" s="86">
        <f t="shared" si="4"/>
        <v>15</v>
      </c>
      <c r="O29" s="86" t="s">
        <v>164</v>
      </c>
      <c r="P29" s="86">
        <f t="shared" si="5"/>
        <v>15</v>
      </c>
      <c r="Q29" s="86" t="s">
        <v>163</v>
      </c>
      <c r="R29" s="60">
        <f t="shared" si="7"/>
        <v>10</v>
      </c>
      <c r="S29" s="60">
        <f t="shared" si="8"/>
        <v>100</v>
      </c>
      <c r="T29" s="87" t="str">
        <f t="shared" si="15"/>
        <v>FUERTE</v>
      </c>
      <c r="U29" s="295"/>
      <c r="V29" s="293"/>
    </row>
    <row r="30" spans="1:22" ht="18" customHeight="1" x14ac:dyDescent="0.25">
      <c r="A30" s="231"/>
      <c r="B30" s="294"/>
      <c r="C30" s="80">
        <f>'2. Causas y Consecuencias'!D36</f>
        <v>0</v>
      </c>
      <c r="D30" s="80">
        <f>'5. Diseño de Controles'!F30</f>
        <v>0</v>
      </c>
      <c r="E30" s="86"/>
      <c r="F30" s="86"/>
      <c r="G30" s="86"/>
      <c r="H30" s="86"/>
      <c r="I30" s="86"/>
      <c r="J30" s="86"/>
      <c r="K30" s="86"/>
      <c r="L30" s="86">
        <f t="shared" si="3"/>
        <v>0</v>
      </c>
      <c r="M30" s="86"/>
      <c r="N30" s="86"/>
      <c r="O30" s="86"/>
      <c r="P30" s="86"/>
      <c r="Q30" s="86"/>
      <c r="R30" s="60"/>
      <c r="S30" s="60"/>
      <c r="T30" s="87"/>
      <c r="U30" s="295"/>
      <c r="V30" s="293"/>
    </row>
    <row r="31" spans="1:22" ht="60" customHeight="1" x14ac:dyDescent="0.25">
      <c r="A31" s="231">
        <v>10</v>
      </c>
      <c r="B31" s="294" t="str">
        <f>'1. Identificación del riesgo'!C21</f>
        <v>Supeditar el apoyo institucional a población vulnerable y grupos especiales en los programas sociales, a cambio de dádivas, respaldo popular o favores políticos.</v>
      </c>
      <c r="C31" s="80" t="str">
        <f>'2. Causas y Consecuencias'!D37</f>
        <v>Falta de conocimiento sobre los procedimientos, objetivos, población objeto y demás  parámetros, relacionados con los programa sociales.</v>
      </c>
      <c r="D31" s="80" t="str">
        <f>'5. Diseño de Controles'!F31</f>
        <v>Masificar información relativa con la oferta y accesibilidad a programas sociales</v>
      </c>
      <c r="E31" s="86" t="s">
        <v>151</v>
      </c>
      <c r="F31" s="86">
        <f t="shared" si="0"/>
        <v>15</v>
      </c>
      <c r="G31" s="86" t="s">
        <v>153</v>
      </c>
      <c r="H31" s="86">
        <f t="shared" si="6"/>
        <v>15</v>
      </c>
      <c r="I31" s="86" t="s">
        <v>155</v>
      </c>
      <c r="J31" s="86">
        <f t="shared" si="2"/>
        <v>15</v>
      </c>
      <c r="K31" s="86" t="s">
        <v>168</v>
      </c>
      <c r="L31" s="86">
        <f t="shared" si="3"/>
        <v>15</v>
      </c>
      <c r="M31" s="86" t="s">
        <v>160</v>
      </c>
      <c r="N31" s="86">
        <f t="shared" si="4"/>
        <v>15</v>
      </c>
      <c r="O31" s="86" t="s">
        <v>164</v>
      </c>
      <c r="P31" s="86">
        <f t="shared" si="5"/>
        <v>15</v>
      </c>
      <c r="Q31" s="86" t="s">
        <v>163</v>
      </c>
      <c r="R31" s="60">
        <f t="shared" si="7"/>
        <v>10</v>
      </c>
      <c r="S31" s="60">
        <f t="shared" si="8"/>
        <v>100</v>
      </c>
      <c r="T31" s="87" t="str">
        <f t="shared" si="15"/>
        <v>FUERTE</v>
      </c>
      <c r="U31" s="295">
        <f t="shared" ref="U31" si="74">AVERAGE(S31:S33)</f>
        <v>50</v>
      </c>
      <c r="V31" s="293" t="str">
        <f t="shared" ref="V31" si="75">IF(U31=100,"FUERTE",IF(AND(U31&gt;=50,U31&lt;100),"MODERADO","DÉBIL"))</f>
        <v>MODERADO</v>
      </c>
    </row>
    <row r="32" spans="1:22" ht="18" x14ac:dyDescent="0.25">
      <c r="A32" s="231"/>
      <c r="B32" s="294"/>
      <c r="C32" s="80">
        <f>'2. Causas y Consecuencias'!D38</f>
        <v>0</v>
      </c>
      <c r="D32" s="80">
        <f>'5. Diseño de Controles'!F32</f>
        <v>0</v>
      </c>
      <c r="E32" s="86"/>
      <c r="F32" s="86"/>
      <c r="G32" s="86"/>
      <c r="H32" s="86"/>
      <c r="I32" s="86"/>
      <c r="J32" s="86"/>
      <c r="K32" s="86"/>
      <c r="L32" s="86"/>
      <c r="M32" s="86"/>
      <c r="N32" s="86"/>
      <c r="O32" s="86"/>
      <c r="P32" s="86"/>
      <c r="Q32" s="86"/>
      <c r="R32" s="60">
        <f t="shared" si="7"/>
        <v>0</v>
      </c>
      <c r="S32" s="60">
        <f t="shared" si="8"/>
        <v>0</v>
      </c>
      <c r="T32" s="87"/>
      <c r="U32" s="295"/>
      <c r="V32" s="293"/>
    </row>
    <row r="33" spans="1:22" ht="18" customHeight="1" x14ac:dyDescent="0.25">
      <c r="A33" s="231"/>
      <c r="B33" s="294"/>
      <c r="C33" s="80">
        <f>'2. Causas y Consecuencias'!D39</f>
        <v>0</v>
      </c>
      <c r="D33" s="80">
        <f>'5. Diseño de Controles'!F33</f>
        <v>0</v>
      </c>
      <c r="E33" s="86"/>
      <c r="F33" s="86"/>
      <c r="G33" s="86"/>
      <c r="H33" s="86"/>
      <c r="I33" s="86"/>
      <c r="J33" s="86"/>
      <c r="K33" s="86"/>
      <c r="L33" s="86">
        <f t="shared" si="3"/>
        <v>0</v>
      </c>
      <c r="M33" s="86"/>
      <c r="N33" s="86"/>
      <c r="O33" s="86"/>
      <c r="P33" s="86"/>
      <c r="Q33" s="86"/>
      <c r="R33" s="60"/>
      <c r="S33" s="60"/>
      <c r="T33" s="87"/>
      <c r="U33" s="295"/>
      <c r="V33" s="293"/>
    </row>
    <row r="34" spans="1:22" ht="60" customHeight="1" x14ac:dyDescent="0.25">
      <c r="A34" s="231">
        <v>11</v>
      </c>
      <c r="B34" s="294" t="str">
        <f>'1. Identificación del riesgo'!C22</f>
        <v>Indebida selección de fundaciones o firmas que no cumplen los requisitos técnicos o financieros para la prestación de los servicios Planes de Alimentación Escolar PAE.</v>
      </c>
      <c r="C34" s="80" t="str">
        <f>'2. Causas y Consecuencias'!D40</f>
        <v>Ausencia o debilidad de controles para la verificación de requisitos exigidos para la prestación del servicio</v>
      </c>
      <c r="D34" s="80" t="str">
        <f>'5. Diseño de Controles'!F34</f>
        <v>Herramienta de control interno del proceso</v>
      </c>
      <c r="E34" s="86" t="s">
        <v>151</v>
      </c>
      <c r="F34" s="86">
        <f t="shared" ref="F34" si="76">IF(E34="ASIGNADO","15")+IF(E34="NO ASIGNADO","0")</f>
        <v>15</v>
      </c>
      <c r="G34" s="86" t="s">
        <v>153</v>
      </c>
      <c r="H34" s="86">
        <f t="shared" ref="H34" si="77">IF(G34="ADECUADO","15")+IF(E34="INADECUADO","0")</f>
        <v>15</v>
      </c>
      <c r="I34" s="86" t="s">
        <v>155</v>
      </c>
      <c r="J34" s="86">
        <f t="shared" ref="J34" si="78">IF(I34="OPORTUNA","15")+IF(I34="INOPORTUNA","0")</f>
        <v>15</v>
      </c>
      <c r="K34" s="86" t="s">
        <v>168</v>
      </c>
      <c r="L34" s="86">
        <f t="shared" si="3"/>
        <v>15</v>
      </c>
      <c r="M34" s="86" t="s">
        <v>160</v>
      </c>
      <c r="N34" s="86">
        <f t="shared" ref="N34" si="79">IF(M34="CONFIABLE",15,0)</f>
        <v>15</v>
      </c>
      <c r="O34" s="86" t="s">
        <v>164</v>
      </c>
      <c r="P34" s="86">
        <f t="shared" ref="P34" si="80">IF(O34="SE INVESTIGAN Y RESUELVEN OPORTUNAMENTE",15,0)</f>
        <v>15</v>
      </c>
      <c r="Q34" s="86" t="s">
        <v>163</v>
      </c>
      <c r="R34" s="60">
        <f t="shared" si="7"/>
        <v>10</v>
      </c>
      <c r="S34" s="60">
        <f t="shared" si="8"/>
        <v>100</v>
      </c>
      <c r="T34" s="87" t="str">
        <f t="shared" si="15"/>
        <v>FUERTE</v>
      </c>
      <c r="U34" s="295">
        <f t="shared" ref="U34" si="81">AVERAGE(S34:S36)</f>
        <v>92.5</v>
      </c>
      <c r="V34" s="293" t="str">
        <f t="shared" ref="V34" si="82">IF(U34=100,"FUERTE",IF(AND(U34&gt;=50,U34&lt;100),"MODERADO","DÉBIL"))</f>
        <v>MODERADO</v>
      </c>
    </row>
    <row r="35" spans="1:22" ht="57" customHeight="1" x14ac:dyDescent="0.25">
      <c r="A35" s="231"/>
      <c r="B35" s="294"/>
      <c r="C35" s="80" t="str">
        <f>'2. Causas y Consecuencias'!D41</f>
        <v>Deficiencias en la selección del personal para hacer las evaluaciones de las ofertas</v>
      </c>
      <c r="D35" s="80" t="str">
        <f>'5. Diseño de Controles'!F35</f>
        <v>Control sobre perfiles de evaluadores</v>
      </c>
      <c r="E35" s="86" t="s">
        <v>151</v>
      </c>
      <c r="F35" s="86">
        <f t="shared" si="0"/>
        <v>15</v>
      </c>
      <c r="G35" s="86" t="s">
        <v>154</v>
      </c>
      <c r="H35" s="86">
        <f t="shared" si="6"/>
        <v>0</v>
      </c>
      <c r="I35" s="86" t="s">
        <v>155</v>
      </c>
      <c r="J35" s="86">
        <f t="shared" si="2"/>
        <v>15</v>
      </c>
      <c r="K35" s="86" t="s">
        <v>168</v>
      </c>
      <c r="L35" s="86">
        <f t="shared" si="3"/>
        <v>15</v>
      </c>
      <c r="M35" s="86" t="s">
        <v>160</v>
      </c>
      <c r="N35" s="86">
        <f t="shared" si="4"/>
        <v>15</v>
      </c>
      <c r="O35" s="86" t="s">
        <v>164</v>
      </c>
      <c r="P35" s="86">
        <f t="shared" si="5"/>
        <v>15</v>
      </c>
      <c r="Q35" s="86" t="s">
        <v>163</v>
      </c>
      <c r="R35" s="60">
        <f t="shared" si="7"/>
        <v>10</v>
      </c>
      <c r="S35" s="60">
        <f t="shared" si="8"/>
        <v>85</v>
      </c>
      <c r="T35" s="87" t="s">
        <v>215</v>
      </c>
      <c r="U35" s="295"/>
      <c r="V35" s="293"/>
    </row>
    <row r="36" spans="1:22" ht="54" x14ac:dyDescent="0.25">
      <c r="A36" s="231"/>
      <c r="B36" s="294"/>
      <c r="C36" s="80" t="str">
        <f>'2. Causas y Consecuencias'!D42</f>
        <v>Intereses Personales</v>
      </c>
      <c r="D36" s="80" t="str">
        <f>'5. Diseño de Controles'!F36</f>
        <v>Actividades de sensibilización</v>
      </c>
      <c r="E36" s="86" t="s">
        <v>151</v>
      </c>
      <c r="F36" s="86">
        <f t="shared" ref="F36" si="83">IF(E36="ASIGNADO","15")+IF(E36="NO ASIGNADO","0")</f>
        <v>15</v>
      </c>
      <c r="G36" s="86" t="s">
        <v>154</v>
      </c>
      <c r="H36" s="86">
        <f t="shared" ref="H36" si="84">IF(G36="ADECUADO","15")+IF(E36="INADECUADO","0")</f>
        <v>0</v>
      </c>
      <c r="I36" s="86" t="s">
        <v>155</v>
      </c>
      <c r="J36" s="86">
        <f t="shared" ref="J36" si="85">IF(I36="OPORTUNA","15")+IF(I36="INOPORTUNA","0")</f>
        <v>15</v>
      </c>
      <c r="K36" s="86" t="s">
        <v>168</v>
      </c>
      <c r="L36" s="86">
        <f t="shared" ref="L36" si="86">IF(K36="PREVENIR","15")+IF(K36="DETECTAR","10")+ IF(K36="NO ES UN CONTROL","0")</f>
        <v>15</v>
      </c>
      <c r="M36" s="86" t="s">
        <v>160</v>
      </c>
      <c r="N36" s="86">
        <f t="shared" ref="N36" si="87">IF(M36="CONFIABLE",15,0)</f>
        <v>15</v>
      </c>
      <c r="O36" s="86" t="s">
        <v>164</v>
      </c>
      <c r="P36" s="86">
        <f t="shared" ref="P36" si="88">IF(O36="SE INVESTIGAN Y RESUELVEN OPORTUNAMENTE",15,0)</f>
        <v>15</v>
      </c>
      <c r="Q36" s="86" t="s">
        <v>163</v>
      </c>
      <c r="R36" s="60"/>
      <c r="S36" s="60"/>
      <c r="T36" s="87"/>
      <c r="U36" s="295"/>
      <c r="V36" s="293"/>
    </row>
    <row r="37" spans="1:22" ht="54" x14ac:dyDescent="0.25">
      <c r="A37" s="231">
        <v>12</v>
      </c>
      <c r="B37" s="294" t="str">
        <f>'1. Identificación del riesgo'!C23</f>
        <v>Omitir información sobre quejas, denuncias, inspección, vigilancia y control sobre estamentos educativos, en beneficio propio o sobre un tercero.</v>
      </c>
      <c r="C37" s="80" t="str">
        <f>'2. Causas y Consecuencias'!D43</f>
        <v>Intereses Personales</v>
      </c>
      <c r="D37" s="80" t="str">
        <f>'5. Diseño de Controles'!F37</f>
        <v>Actividades de sensibilización</v>
      </c>
      <c r="E37" s="86" t="s">
        <v>151</v>
      </c>
      <c r="F37" s="86">
        <f t="shared" si="0"/>
        <v>15</v>
      </c>
      <c r="G37" s="86" t="s">
        <v>153</v>
      </c>
      <c r="H37" s="86">
        <f t="shared" si="6"/>
        <v>15</v>
      </c>
      <c r="I37" s="86" t="s">
        <v>155</v>
      </c>
      <c r="J37" s="86">
        <f t="shared" si="2"/>
        <v>15</v>
      </c>
      <c r="K37" s="86" t="s">
        <v>168</v>
      </c>
      <c r="L37" s="86">
        <f t="shared" si="3"/>
        <v>15</v>
      </c>
      <c r="M37" s="86" t="s">
        <v>160</v>
      </c>
      <c r="N37" s="86">
        <f t="shared" si="4"/>
        <v>15</v>
      </c>
      <c r="O37" s="86" t="s">
        <v>164</v>
      </c>
      <c r="P37" s="86">
        <f t="shared" si="5"/>
        <v>15</v>
      </c>
      <c r="Q37" s="86" t="s">
        <v>163</v>
      </c>
      <c r="R37" s="60">
        <f t="shared" si="7"/>
        <v>10</v>
      </c>
      <c r="S37" s="60">
        <f t="shared" si="8"/>
        <v>100</v>
      </c>
      <c r="T37" s="87" t="str">
        <f t="shared" si="15"/>
        <v>FUERTE</v>
      </c>
      <c r="U37" s="295">
        <f t="shared" ref="U37" si="89">AVERAGE(S37:S39)</f>
        <v>100</v>
      </c>
      <c r="V37" s="293" t="str">
        <f t="shared" ref="V37" si="90">IF(U37=100,"FUERTE",IF(AND(U37&gt;=50,U37&lt;100),"MODERADO","DÉBIL"))</f>
        <v>FUERTE</v>
      </c>
    </row>
    <row r="38" spans="1:22" ht="18" x14ac:dyDescent="0.25">
      <c r="A38" s="231"/>
      <c r="B38" s="294"/>
      <c r="C38" s="80">
        <f>'2. Causas y Consecuencias'!D44</f>
        <v>0</v>
      </c>
      <c r="D38" s="80">
        <f>'5. Diseño de Controles'!F38</f>
        <v>0</v>
      </c>
      <c r="E38" s="86"/>
      <c r="F38" s="86"/>
      <c r="G38" s="86"/>
      <c r="H38" s="86"/>
      <c r="I38" s="86"/>
      <c r="J38" s="86"/>
      <c r="K38" s="86"/>
      <c r="L38" s="86"/>
      <c r="M38" s="86"/>
      <c r="N38" s="86"/>
      <c r="O38" s="86"/>
      <c r="P38" s="86"/>
      <c r="Q38" s="86"/>
      <c r="R38" s="60"/>
      <c r="S38" s="60"/>
      <c r="T38" s="87"/>
      <c r="U38" s="295"/>
      <c r="V38" s="293"/>
    </row>
    <row r="39" spans="1:22" ht="18" customHeight="1" x14ac:dyDescent="0.25">
      <c r="A39" s="231"/>
      <c r="B39" s="294"/>
      <c r="C39" s="80">
        <f>'2. Causas y Consecuencias'!D45</f>
        <v>0</v>
      </c>
      <c r="D39" s="80">
        <f>'5. Diseño de Controles'!F39</f>
        <v>0</v>
      </c>
      <c r="E39" s="86"/>
      <c r="F39" s="86"/>
      <c r="G39" s="86"/>
      <c r="H39" s="86"/>
      <c r="I39" s="86"/>
      <c r="J39" s="86"/>
      <c r="K39" s="86"/>
      <c r="L39" s="86">
        <f t="shared" si="3"/>
        <v>0</v>
      </c>
      <c r="M39" s="86"/>
      <c r="N39" s="86"/>
      <c r="O39" s="86"/>
      <c r="P39" s="86"/>
      <c r="Q39" s="86"/>
      <c r="R39" s="60"/>
      <c r="S39" s="60"/>
      <c r="T39" s="87"/>
      <c r="U39" s="295"/>
      <c r="V39" s="293"/>
    </row>
    <row r="40" spans="1:22" ht="54" x14ac:dyDescent="0.25">
      <c r="A40" s="231">
        <v>13</v>
      </c>
      <c r="B40" s="294" t="str">
        <f>'1. Identificación del riesgo'!C24</f>
        <v>Inadecuada supervisión del cumplimiento de las especificaciones técnicas de las obras contratadas con el fin de beneficiar a terceros</v>
      </c>
      <c r="C40" s="80" t="str">
        <f>'2. Causas y Consecuencias'!D46</f>
        <v>Indebida ejecución de procesos de supervisión en los proyectos de obra</v>
      </c>
      <c r="D40" s="80" t="str">
        <f>'5. Diseño de Controles'!F40</f>
        <v>Aplicar criterios de selección objetiva e idoneidad en las firmas de supervisión</v>
      </c>
      <c r="E40" s="86" t="s">
        <v>151</v>
      </c>
      <c r="F40" s="86">
        <f t="shared" si="0"/>
        <v>15</v>
      </c>
      <c r="G40" s="86" t="s">
        <v>153</v>
      </c>
      <c r="H40" s="86">
        <f t="shared" si="6"/>
        <v>15</v>
      </c>
      <c r="I40" s="86" t="s">
        <v>155</v>
      </c>
      <c r="J40" s="86">
        <f t="shared" si="2"/>
        <v>15</v>
      </c>
      <c r="K40" s="86" t="s">
        <v>168</v>
      </c>
      <c r="L40" s="86">
        <f t="shared" si="3"/>
        <v>15</v>
      </c>
      <c r="M40" s="86" t="s">
        <v>160</v>
      </c>
      <c r="N40" s="86">
        <f t="shared" si="4"/>
        <v>15</v>
      </c>
      <c r="O40" s="86" t="s">
        <v>164</v>
      </c>
      <c r="P40" s="86">
        <f t="shared" si="5"/>
        <v>15</v>
      </c>
      <c r="Q40" s="86" t="s">
        <v>163</v>
      </c>
      <c r="R40" s="60">
        <f t="shared" si="7"/>
        <v>10</v>
      </c>
      <c r="S40" s="60">
        <f t="shared" si="8"/>
        <v>100</v>
      </c>
      <c r="T40" s="87" t="str">
        <f t="shared" si="15"/>
        <v>FUERTE</v>
      </c>
      <c r="U40" s="295">
        <f t="shared" ref="U40" si="91">AVERAGE(S40:S42)</f>
        <v>100</v>
      </c>
      <c r="V40" s="293" t="str">
        <f t="shared" ref="V40" si="92">IF(U40=100,"FUERTE",IF(AND(U40&gt;=50,U40&lt;100),"MODERADO","DÉBIL"))</f>
        <v>FUERTE</v>
      </c>
    </row>
    <row r="41" spans="1:22" ht="54" x14ac:dyDescent="0.25">
      <c r="A41" s="231"/>
      <c r="B41" s="294"/>
      <c r="C41" s="80" t="str">
        <f>'2. Causas y Consecuencias'!D47</f>
        <v>Intereses personales</v>
      </c>
      <c r="D41" s="80" t="str">
        <f>'5. Diseño de Controles'!F41</f>
        <v>Actividades de sensibilización</v>
      </c>
      <c r="E41" s="86" t="s">
        <v>151</v>
      </c>
      <c r="F41" s="86">
        <f t="shared" si="0"/>
        <v>15</v>
      </c>
      <c r="G41" s="86" t="s">
        <v>153</v>
      </c>
      <c r="H41" s="86">
        <f t="shared" si="6"/>
        <v>15</v>
      </c>
      <c r="I41" s="86" t="s">
        <v>155</v>
      </c>
      <c r="J41" s="86">
        <f t="shared" si="2"/>
        <v>15</v>
      </c>
      <c r="K41" s="86" t="s">
        <v>168</v>
      </c>
      <c r="L41" s="86">
        <f t="shared" si="3"/>
        <v>15</v>
      </c>
      <c r="M41" s="86" t="s">
        <v>160</v>
      </c>
      <c r="N41" s="86">
        <f t="shared" si="4"/>
        <v>15</v>
      </c>
      <c r="O41" s="86" t="s">
        <v>164</v>
      </c>
      <c r="P41" s="86">
        <f t="shared" si="5"/>
        <v>15</v>
      </c>
      <c r="Q41" s="86" t="s">
        <v>163</v>
      </c>
      <c r="R41" s="60">
        <f t="shared" si="7"/>
        <v>10</v>
      </c>
      <c r="S41" s="60">
        <f t="shared" si="8"/>
        <v>100</v>
      </c>
      <c r="T41" s="87" t="str">
        <f t="shared" si="15"/>
        <v>FUERTE</v>
      </c>
      <c r="U41" s="295"/>
      <c r="V41" s="293"/>
    </row>
    <row r="42" spans="1:22" ht="18" customHeight="1" x14ac:dyDescent="0.25">
      <c r="A42" s="231"/>
      <c r="B42" s="294"/>
      <c r="C42" s="80">
        <f>'2. Causas y Consecuencias'!D48</f>
        <v>0</v>
      </c>
      <c r="D42" s="80">
        <f>'5. Diseño de Controles'!F42</f>
        <v>0</v>
      </c>
      <c r="E42" s="86"/>
      <c r="F42" s="86"/>
      <c r="G42" s="86"/>
      <c r="H42" s="86"/>
      <c r="I42" s="86"/>
      <c r="J42" s="86"/>
      <c r="K42" s="86"/>
      <c r="L42" s="86">
        <f t="shared" si="3"/>
        <v>0</v>
      </c>
      <c r="M42" s="86"/>
      <c r="N42" s="86"/>
      <c r="O42" s="86"/>
      <c r="P42" s="86"/>
      <c r="Q42" s="86"/>
      <c r="R42" s="60"/>
      <c r="S42" s="60"/>
      <c r="T42" s="87"/>
      <c r="U42" s="295"/>
      <c r="V42" s="293"/>
    </row>
    <row r="43" spans="1:22" ht="104.25" customHeight="1" x14ac:dyDescent="0.25">
      <c r="A43" s="231">
        <v>14</v>
      </c>
      <c r="B43" s="294" t="str">
        <f>'1. Identificación del riesgo'!C25</f>
        <v>Otorgar permisos para construcción, reforma, ampliación, remodelación y demolición de edificaciones, sin el cumplimiento de los requisitos legales, beneficiando a terceros con su expedición.</v>
      </c>
      <c r="C43" s="80" t="str">
        <f>'2. Causas y Consecuencias'!D49</f>
        <v>Ausencia de mecanismos de cumplimiento de requisitos de Ley para construcciones y actividades similares.</v>
      </c>
      <c r="D43" s="80" t="str">
        <f>'5. Diseño de Controles'!F43</f>
        <v>Verificación del cumplimiento de requisitos para licencias o permisos de construcción y actividades similares.</v>
      </c>
      <c r="E43" s="86" t="s">
        <v>151</v>
      </c>
      <c r="F43" s="86">
        <f t="shared" ref="F43" si="93">IF(E43="ASIGNADO","15")+IF(E43="NO ASIGNADO","0")</f>
        <v>15</v>
      </c>
      <c r="G43" s="86" t="s">
        <v>153</v>
      </c>
      <c r="H43" s="86">
        <f t="shared" ref="H43" si="94">IF(G43="ADECUADO","15")+IF(E43="INADECUADO","0")</f>
        <v>15</v>
      </c>
      <c r="I43" s="86" t="s">
        <v>155</v>
      </c>
      <c r="J43" s="86">
        <f t="shared" ref="J43" si="95">IF(I43="OPORTUNA","15")+IF(I43="INOPORTUNA","0")</f>
        <v>15</v>
      </c>
      <c r="K43" s="86" t="s">
        <v>168</v>
      </c>
      <c r="L43" s="86">
        <f t="shared" si="3"/>
        <v>15</v>
      </c>
      <c r="M43" s="86" t="s">
        <v>160</v>
      </c>
      <c r="N43" s="86">
        <f t="shared" ref="N43" si="96">IF(M43="CONFIABLE",15,0)</f>
        <v>15</v>
      </c>
      <c r="O43" s="86" t="s">
        <v>164</v>
      </c>
      <c r="P43" s="86">
        <f t="shared" ref="P43" si="97">IF(O43="SE INVESTIGAN Y RESUELVEN OPORTUNAMENTE",15,0)</f>
        <v>15</v>
      </c>
      <c r="Q43" s="86" t="s">
        <v>163</v>
      </c>
      <c r="R43" s="60">
        <f t="shared" si="7"/>
        <v>10</v>
      </c>
      <c r="S43" s="60">
        <f t="shared" si="8"/>
        <v>100</v>
      </c>
      <c r="T43" s="87" t="str">
        <f t="shared" si="15"/>
        <v>FUERTE</v>
      </c>
      <c r="U43" s="295">
        <f t="shared" ref="U43" si="98">AVERAGE(S43:S45)</f>
        <v>50</v>
      </c>
      <c r="V43" s="293" t="str">
        <f t="shared" ref="V43" si="99">IF(U43=100,"FUERTE",IF(AND(U43&gt;=50,U43&lt;100),"MODERADO","DÉBIL"))</f>
        <v>MODERADO</v>
      </c>
    </row>
    <row r="44" spans="1:22" ht="18" x14ac:dyDescent="0.25">
      <c r="A44" s="231"/>
      <c r="B44" s="294"/>
      <c r="C44" s="80">
        <f>'2. Causas y Consecuencias'!D50</f>
        <v>0</v>
      </c>
      <c r="D44" s="80">
        <f>'5. Diseño de Controles'!F44</f>
        <v>0</v>
      </c>
      <c r="E44" s="86"/>
      <c r="F44" s="86"/>
      <c r="G44" s="86"/>
      <c r="H44" s="86"/>
      <c r="I44" s="86"/>
      <c r="J44" s="86"/>
      <c r="K44" s="86"/>
      <c r="L44" s="86"/>
      <c r="M44" s="86"/>
      <c r="N44" s="86"/>
      <c r="O44" s="86"/>
      <c r="P44" s="86"/>
      <c r="Q44" s="86"/>
      <c r="R44" s="60">
        <f t="shared" si="7"/>
        <v>0</v>
      </c>
      <c r="S44" s="60">
        <f t="shared" si="8"/>
        <v>0</v>
      </c>
      <c r="T44" s="87"/>
      <c r="U44" s="295"/>
      <c r="V44" s="293"/>
    </row>
    <row r="45" spans="1:22" ht="18" customHeight="1" x14ac:dyDescent="0.25">
      <c r="A45" s="231"/>
      <c r="B45" s="294"/>
      <c r="C45" s="80">
        <f>'2. Causas y Consecuencias'!D51</f>
        <v>0</v>
      </c>
      <c r="D45" s="80">
        <f>'5. Diseño de Controles'!F45</f>
        <v>0</v>
      </c>
      <c r="E45" s="86"/>
      <c r="F45" s="86"/>
      <c r="G45" s="86"/>
      <c r="H45" s="86"/>
      <c r="I45" s="86"/>
      <c r="J45" s="86"/>
      <c r="K45" s="86"/>
      <c r="L45" s="86">
        <f t="shared" si="3"/>
        <v>0</v>
      </c>
      <c r="M45" s="86"/>
      <c r="N45" s="86"/>
      <c r="O45" s="86"/>
      <c r="P45" s="86"/>
      <c r="Q45" s="86"/>
      <c r="R45" s="60"/>
      <c r="S45" s="60"/>
      <c r="T45" s="87"/>
      <c r="U45" s="295"/>
      <c r="V45" s="293"/>
    </row>
    <row r="46" spans="1:22" ht="90" customHeight="1" x14ac:dyDescent="0.25">
      <c r="A46" s="231">
        <v>15</v>
      </c>
      <c r="B46" s="294" t="str">
        <f>'1. Identificación del riesgo'!C26</f>
        <v>Negarse a entregar información a las veedurías ciudadanas y grupos de interés que solicitan información a la entidad obstaculizando el control social y aumentando la probabilidad de ocurrencia de casos de corrupción.</v>
      </c>
      <c r="C46" s="80" t="str">
        <f>'2. Causas y Consecuencias'!D52</f>
        <v>Desconocimiento sobre los derechos de acceso a la información pública y prevención en la evaluación ciudadana y control social sobre las ejecutorias de la entidad.</v>
      </c>
      <c r="D46" s="80" t="str">
        <f>'5. Diseño de Controles'!F46</f>
        <v>Aplicación de la política de transparencia y de acceso a la información pública</v>
      </c>
      <c r="E46" s="86" t="s">
        <v>151</v>
      </c>
      <c r="F46" s="86">
        <f t="shared" si="0"/>
        <v>15</v>
      </c>
      <c r="G46" s="86" t="s">
        <v>153</v>
      </c>
      <c r="H46" s="86">
        <f t="shared" si="6"/>
        <v>15</v>
      </c>
      <c r="I46" s="86" t="s">
        <v>155</v>
      </c>
      <c r="J46" s="86">
        <f t="shared" si="2"/>
        <v>15</v>
      </c>
      <c r="K46" s="86" t="s">
        <v>168</v>
      </c>
      <c r="L46" s="86">
        <f t="shared" si="3"/>
        <v>15</v>
      </c>
      <c r="M46" s="86" t="s">
        <v>160</v>
      </c>
      <c r="N46" s="86">
        <f t="shared" si="4"/>
        <v>15</v>
      </c>
      <c r="O46" s="86" t="s">
        <v>165</v>
      </c>
      <c r="P46" s="86">
        <f t="shared" si="5"/>
        <v>0</v>
      </c>
      <c r="Q46" s="86" t="s">
        <v>163</v>
      </c>
      <c r="R46" s="60">
        <f t="shared" si="7"/>
        <v>10</v>
      </c>
      <c r="S46" s="60">
        <f t="shared" si="8"/>
        <v>85</v>
      </c>
      <c r="T46" s="87" t="s">
        <v>55</v>
      </c>
      <c r="U46" s="295">
        <f t="shared" ref="U46" si="100">AVERAGE(S46:S48)</f>
        <v>42.5</v>
      </c>
      <c r="V46" s="293" t="str">
        <f t="shared" ref="V46" si="101">IF(U46=100,"FUERTE",IF(AND(U46&gt;=50,U46&lt;100),"MODERADO","DÉBIL"))</f>
        <v>DÉBIL</v>
      </c>
    </row>
    <row r="47" spans="1:22" ht="18" x14ac:dyDescent="0.25">
      <c r="A47" s="231"/>
      <c r="B47" s="294"/>
      <c r="C47" s="80">
        <f>'2. Causas y Consecuencias'!D53</f>
        <v>0</v>
      </c>
      <c r="D47" s="80">
        <f>'5. Diseño de Controles'!F47</f>
        <v>0</v>
      </c>
      <c r="E47" s="86"/>
      <c r="F47" s="86"/>
      <c r="G47" s="86"/>
      <c r="H47" s="86"/>
      <c r="I47" s="86"/>
      <c r="J47" s="86"/>
      <c r="K47" s="86"/>
      <c r="L47" s="86"/>
      <c r="M47" s="86"/>
      <c r="N47" s="86"/>
      <c r="O47" s="86"/>
      <c r="P47" s="86"/>
      <c r="Q47" s="86"/>
      <c r="R47" s="60">
        <f t="shared" si="7"/>
        <v>0</v>
      </c>
      <c r="S47" s="60">
        <f t="shared" si="8"/>
        <v>0</v>
      </c>
      <c r="T47" s="87"/>
      <c r="U47" s="295"/>
      <c r="V47" s="293"/>
    </row>
    <row r="48" spans="1:22" ht="18" customHeight="1" x14ac:dyDescent="0.25">
      <c r="A48" s="231"/>
      <c r="B48" s="294"/>
      <c r="C48" s="80">
        <f>'2. Causas y Consecuencias'!D54</f>
        <v>0</v>
      </c>
      <c r="D48" s="80">
        <f>'5. Diseño de Controles'!F48</f>
        <v>0</v>
      </c>
      <c r="E48" s="86"/>
      <c r="F48" s="86"/>
      <c r="G48" s="86"/>
      <c r="H48" s="86"/>
      <c r="I48" s="86"/>
      <c r="J48" s="86"/>
      <c r="K48" s="86"/>
      <c r="L48" s="86">
        <f t="shared" si="3"/>
        <v>0</v>
      </c>
      <c r="M48" s="86"/>
      <c r="N48" s="86"/>
      <c r="O48" s="86"/>
      <c r="P48" s="86"/>
      <c r="Q48" s="86"/>
      <c r="R48" s="60"/>
      <c r="S48" s="60"/>
      <c r="T48" s="87"/>
      <c r="U48" s="295"/>
      <c r="V48" s="293"/>
    </row>
    <row r="49" spans="1:22" ht="105" customHeight="1" x14ac:dyDescent="0.25">
      <c r="A49" s="231">
        <v>16</v>
      </c>
      <c r="B49" s="294" t="str">
        <f>'1. Identificación del riesgo'!C27</f>
        <v>Cobro indebido por gestionar y/o posibilitar trámites, servicios y/o procedimientos administrativos</v>
      </c>
      <c r="C49" s="80" t="str">
        <f>'2. Causas y Consecuencias'!D55</f>
        <v>Desconocimiento ciudadano sobre la información de trámites y servicios (procedimientos, requisitos, costos y normatividad, entre otros)</v>
      </c>
      <c r="D49" s="80" t="str">
        <f>'5. Diseño de Controles'!F49</f>
        <v>Divulgación proactiva de la información detallada de trámites y servicios</v>
      </c>
      <c r="E49" s="86" t="s">
        <v>151</v>
      </c>
      <c r="F49" s="86">
        <f t="shared" ref="F49" si="102">IF(E49="ASIGNADO","15")+IF(E49="NO ASIGNADO","0")</f>
        <v>15</v>
      </c>
      <c r="G49" s="86" t="s">
        <v>153</v>
      </c>
      <c r="H49" s="86">
        <f t="shared" ref="H49" si="103">IF(G49="ADECUADO","15")+IF(E49="INADECUADO","0")</f>
        <v>15</v>
      </c>
      <c r="I49" s="86" t="s">
        <v>155</v>
      </c>
      <c r="J49" s="86">
        <f t="shared" ref="J49" si="104">IF(I49="OPORTUNA","15")+IF(I49="INOPORTUNA","0")</f>
        <v>15</v>
      </c>
      <c r="K49" s="86" t="s">
        <v>168</v>
      </c>
      <c r="L49" s="86">
        <f t="shared" ref="L49" si="105">IF(K49="PREVENIR","15")+IF(K49="DETECTAR","10")+ IF(K49="NO ES UN CONTROL","0")</f>
        <v>15</v>
      </c>
      <c r="M49" s="86" t="s">
        <v>160</v>
      </c>
      <c r="N49" s="86">
        <f t="shared" ref="N49" si="106">IF(M49="CONFIABLE",15,0)</f>
        <v>15</v>
      </c>
      <c r="O49" s="86" t="s">
        <v>164</v>
      </c>
      <c r="P49" s="86">
        <f t="shared" ref="P49" si="107">IF(O49="SE INVESTIGAN Y RESUELVEN OPORTUNAMENTE",15,0)</f>
        <v>15</v>
      </c>
      <c r="Q49" s="86" t="s">
        <v>163</v>
      </c>
      <c r="R49" s="60">
        <f t="shared" si="7"/>
        <v>10</v>
      </c>
      <c r="S49" s="60">
        <f t="shared" si="8"/>
        <v>100</v>
      </c>
      <c r="T49" s="87" t="str">
        <f t="shared" si="15"/>
        <v>FUERTE</v>
      </c>
      <c r="U49" s="295">
        <f t="shared" ref="U49" si="108">AVERAGE(S49:S51)</f>
        <v>100</v>
      </c>
      <c r="V49" s="293" t="str">
        <f t="shared" ref="V49" si="109">IF(U49=100,"FUERTE",IF(AND(U49&gt;=50,U49&lt;100),"MODERADO","DÉBIL"))</f>
        <v>FUERTE</v>
      </c>
    </row>
    <row r="50" spans="1:22" ht="18" x14ac:dyDescent="0.25">
      <c r="A50" s="231"/>
      <c r="B50" s="294"/>
      <c r="C50" s="80">
        <f>'2. Causas y Consecuencias'!D56</f>
        <v>0</v>
      </c>
      <c r="D50" s="80">
        <f>'5. Diseño de Controles'!F50</f>
        <v>0</v>
      </c>
      <c r="E50" s="86"/>
      <c r="F50" s="86"/>
      <c r="G50" s="86"/>
      <c r="H50" s="86"/>
      <c r="I50" s="86"/>
      <c r="J50" s="86"/>
      <c r="K50" s="86"/>
      <c r="L50" s="86"/>
      <c r="M50" s="86"/>
      <c r="N50" s="86"/>
      <c r="O50" s="86"/>
      <c r="P50" s="86"/>
      <c r="Q50" s="86"/>
      <c r="R50" s="60"/>
      <c r="S50" s="60"/>
      <c r="T50" s="87"/>
      <c r="U50" s="295"/>
      <c r="V50" s="293"/>
    </row>
    <row r="51" spans="1:22" ht="18" customHeight="1" x14ac:dyDescent="0.25">
      <c r="A51" s="231"/>
      <c r="B51" s="294"/>
      <c r="C51" s="80">
        <f>'2. Causas y Consecuencias'!D57</f>
        <v>0</v>
      </c>
      <c r="D51" s="80">
        <f>'5. Diseño de Controles'!F51</f>
        <v>0</v>
      </c>
      <c r="E51" s="86"/>
      <c r="F51" s="86"/>
      <c r="G51" s="86"/>
      <c r="H51" s="86"/>
      <c r="I51" s="86"/>
      <c r="J51" s="86"/>
      <c r="K51" s="86"/>
      <c r="L51" s="86">
        <f t="shared" si="3"/>
        <v>0</v>
      </c>
      <c r="M51" s="86"/>
      <c r="N51" s="86"/>
      <c r="O51" s="86"/>
      <c r="P51" s="86"/>
      <c r="Q51" s="86"/>
      <c r="R51" s="60"/>
      <c r="S51" s="60"/>
      <c r="T51" s="87"/>
      <c r="U51" s="295"/>
      <c r="V51" s="293"/>
    </row>
    <row r="52" spans="1:22" ht="54" x14ac:dyDescent="0.25">
      <c r="A52" s="231">
        <v>17</v>
      </c>
      <c r="B52" s="294" t="str">
        <f>'1. Identificación del riesgo'!C28</f>
        <v>Pagar cuentas que no reúnen los requisitos legales y los reglamentarios exigidos por la alcaldía, para sacar provecho propio o favorecer al acreedor</v>
      </c>
      <c r="C52" s="80" t="str">
        <f>'2. Causas y Consecuencias'!D58</f>
        <v>Deficiencias en los controles internos sobre cumplimiento de requisitos para pagos</v>
      </c>
      <c r="D52" s="80" t="str">
        <f>'5. Diseño de Controles'!F52</f>
        <v xml:space="preserve">Control interno para realizar pagos </v>
      </c>
      <c r="E52" s="86" t="s">
        <v>151</v>
      </c>
      <c r="F52" s="86">
        <f t="shared" si="0"/>
        <v>15</v>
      </c>
      <c r="G52" s="86" t="s">
        <v>153</v>
      </c>
      <c r="H52" s="86">
        <f t="shared" si="6"/>
        <v>15</v>
      </c>
      <c r="I52" s="86" t="s">
        <v>155</v>
      </c>
      <c r="J52" s="86">
        <f t="shared" si="2"/>
        <v>15</v>
      </c>
      <c r="K52" s="86" t="s">
        <v>168</v>
      </c>
      <c r="L52" s="86">
        <f t="shared" si="3"/>
        <v>15</v>
      </c>
      <c r="M52" s="86" t="s">
        <v>160</v>
      </c>
      <c r="N52" s="86">
        <f t="shared" si="4"/>
        <v>15</v>
      </c>
      <c r="O52" s="86" t="s">
        <v>164</v>
      </c>
      <c r="P52" s="86">
        <f t="shared" si="5"/>
        <v>15</v>
      </c>
      <c r="Q52" s="86" t="s">
        <v>163</v>
      </c>
      <c r="R52" s="60">
        <f t="shared" si="7"/>
        <v>10</v>
      </c>
      <c r="S52" s="60">
        <f t="shared" si="8"/>
        <v>100</v>
      </c>
      <c r="T52" s="87" t="str">
        <f t="shared" si="15"/>
        <v>FUERTE</v>
      </c>
      <c r="U52" s="295">
        <f t="shared" ref="U52" si="110">AVERAGE(S52:S54)</f>
        <v>100</v>
      </c>
      <c r="V52" s="293" t="str">
        <f t="shared" ref="V52" si="111">IF(U52=100,"FUERTE",IF(AND(U52&gt;=50,U52&lt;100),"MODERADO","DÉBIL"))</f>
        <v>FUERTE</v>
      </c>
    </row>
    <row r="53" spans="1:22" ht="73.5" customHeight="1" x14ac:dyDescent="0.25">
      <c r="A53" s="231"/>
      <c r="B53" s="294"/>
      <c r="C53" s="80" t="str">
        <f>'2. Causas y Consecuencias'!D59</f>
        <v xml:space="preserve">Deficiencias en registro de turnos para pagos </v>
      </c>
      <c r="D53" s="80" t="str">
        <f>'5. Diseño de Controles'!F53</f>
        <v>Establecer turnos para pagos de cuentas</v>
      </c>
      <c r="E53" s="86" t="s">
        <v>151</v>
      </c>
      <c r="F53" s="86">
        <f t="shared" si="0"/>
        <v>15</v>
      </c>
      <c r="G53" s="86" t="s">
        <v>153</v>
      </c>
      <c r="H53" s="86">
        <f t="shared" si="6"/>
        <v>15</v>
      </c>
      <c r="I53" s="86" t="s">
        <v>155</v>
      </c>
      <c r="J53" s="86">
        <f t="shared" si="2"/>
        <v>15</v>
      </c>
      <c r="K53" s="86" t="s">
        <v>168</v>
      </c>
      <c r="L53" s="86">
        <f t="shared" ref="L53" si="112">IF(K53="PREVENIR","15")+IF(K53="DETECTAR","10")+ IF(K53="NO ES UN CONTROL","0")</f>
        <v>15</v>
      </c>
      <c r="M53" s="86" t="s">
        <v>160</v>
      </c>
      <c r="N53" s="86">
        <f t="shared" si="4"/>
        <v>15</v>
      </c>
      <c r="O53" s="86" t="s">
        <v>164</v>
      </c>
      <c r="P53" s="86">
        <f t="shared" si="5"/>
        <v>15</v>
      </c>
      <c r="Q53" s="86" t="s">
        <v>163</v>
      </c>
      <c r="R53" s="60">
        <f t="shared" si="7"/>
        <v>10</v>
      </c>
      <c r="S53" s="60">
        <f t="shared" si="8"/>
        <v>100</v>
      </c>
      <c r="T53" s="87" t="str">
        <f t="shared" si="15"/>
        <v>FUERTE</v>
      </c>
      <c r="U53" s="295"/>
      <c r="V53" s="293"/>
    </row>
    <row r="54" spans="1:22" ht="18" customHeight="1" x14ac:dyDescent="0.25">
      <c r="A54" s="231"/>
      <c r="B54" s="294"/>
      <c r="C54" s="80">
        <f>'2. Causas y Consecuencias'!D60</f>
        <v>0</v>
      </c>
      <c r="D54" s="80">
        <f>'5. Diseño de Controles'!F54</f>
        <v>0</v>
      </c>
      <c r="E54" s="86"/>
      <c r="F54" s="86"/>
      <c r="G54" s="86"/>
      <c r="H54" s="86"/>
      <c r="I54" s="86"/>
      <c r="J54" s="86"/>
      <c r="K54" s="86"/>
      <c r="L54" s="86">
        <f t="shared" si="3"/>
        <v>0</v>
      </c>
      <c r="M54" s="86"/>
      <c r="N54" s="86"/>
      <c r="O54" s="86"/>
      <c r="P54" s="86"/>
      <c r="Q54" s="86"/>
      <c r="R54" s="60"/>
      <c r="S54" s="60"/>
      <c r="T54" s="87"/>
      <c r="U54" s="295"/>
      <c r="V54" s="293"/>
    </row>
    <row r="55" spans="1:22" ht="60.75" customHeight="1" x14ac:dyDescent="0.25">
      <c r="A55" s="231">
        <v>18</v>
      </c>
      <c r="B55" s="294" t="str">
        <f>'1. Identificación del riesgo'!C29</f>
        <v>Conceder prescripción o descuentos en impuestos a contribuyentes, sin el lleno de los requisitos legales, para obtener provecho o favorecer a terceros.</v>
      </c>
      <c r="C55" s="80" t="str">
        <f>'2. Causas y Consecuencias'!D61</f>
        <v>Deficiencias en los controles internos sobre cumplimiento de requisitos para pagos</v>
      </c>
      <c r="D55" s="80" t="str">
        <f>'5. Diseño de Controles'!F55</f>
        <v>Control sobre prescripciones de acción de cobro</v>
      </c>
      <c r="E55" s="86" t="s">
        <v>151</v>
      </c>
      <c r="F55" s="86"/>
      <c r="G55" s="86" t="s">
        <v>153</v>
      </c>
      <c r="H55" s="86">
        <f t="shared" ref="H55" si="113">IF(G55="ADECUADO","15")+IF(E55="INADECUADO","0")</f>
        <v>15</v>
      </c>
      <c r="I55" s="86" t="s">
        <v>155</v>
      </c>
      <c r="J55" s="86">
        <f t="shared" ref="J55" si="114">IF(I55="OPORTUNA","15")+IF(I55="INOPORTUNA","0")</f>
        <v>15</v>
      </c>
      <c r="K55" s="86" t="s">
        <v>168</v>
      </c>
      <c r="L55" s="86">
        <f t="shared" si="3"/>
        <v>15</v>
      </c>
      <c r="M55" s="86" t="s">
        <v>160</v>
      </c>
      <c r="N55" s="86">
        <f t="shared" ref="N55" si="115">IF(M55="CONFIABLE",15,0)</f>
        <v>15</v>
      </c>
      <c r="O55" s="86" t="s">
        <v>164</v>
      </c>
      <c r="P55" s="86">
        <f t="shared" ref="P55" si="116">IF(O55="SE INVESTIGAN Y RESUELVEN OPORTUNAMENTE",15,0)</f>
        <v>15</v>
      </c>
      <c r="Q55" s="86" t="s">
        <v>163</v>
      </c>
      <c r="R55" s="60"/>
      <c r="S55" s="60"/>
      <c r="T55" s="87" t="s">
        <v>215</v>
      </c>
      <c r="U55" s="292"/>
      <c r="V55" s="293" t="s">
        <v>215</v>
      </c>
    </row>
    <row r="56" spans="1:22" ht="63" customHeight="1" x14ac:dyDescent="0.25">
      <c r="A56" s="231"/>
      <c r="B56" s="294"/>
      <c r="C56" s="80" t="str">
        <f>'2. Causas y Consecuencias'!D62</f>
        <v>Falta de compromiso con la entidad y con el servicio</v>
      </c>
      <c r="D56" s="80" t="str">
        <f>'5. Diseño de Controles'!F56</f>
        <v xml:space="preserve">Actividades de sensibilización  </v>
      </c>
      <c r="E56" s="86" t="s">
        <v>151</v>
      </c>
      <c r="F56" s="86">
        <f t="shared" ref="F56" si="117">IF(E56="ASIGNADO","15")+IF(E56="NO ASIGNADO","0")</f>
        <v>15</v>
      </c>
      <c r="G56" s="86" t="s">
        <v>153</v>
      </c>
      <c r="H56" s="86">
        <f t="shared" ref="H56" si="118">IF(G56="ADECUADO","15")+IF(E56="INADECUADO","0")</f>
        <v>15</v>
      </c>
      <c r="I56" s="86" t="s">
        <v>155</v>
      </c>
      <c r="J56" s="86">
        <f t="shared" ref="J56" si="119">IF(I56="OPORTUNA","15")+IF(I56="INOPORTUNA","0")</f>
        <v>15</v>
      </c>
      <c r="K56" s="86" t="s">
        <v>168</v>
      </c>
      <c r="L56" s="86">
        <f t="shared" ref="L56" si="120">IF(K56="PREVENIR","15")+IF(K56="DETECTAR","10")+ IF(K56="NO ES UN CONTROL","0")</f>
        <v>15</v>
      </c>
      <c r="M56" s="86" t="s">
        <v>160</v>
      </c>
      <c r="N56" s="86">
        <f t="shared" ref="N56" si="121">IF(M56="CONFIABLE",15,0)</f>
        <v>15</v>
      </c>
      <c r="O56" s="86" t="s">
        <v>164</v>
      </c>
      <c r="P56" s="86">
        <f t="shared" ref="P56" si="122">IF(O56="SE INVESTIGAN Y RESUELVEN OPORTUNAMENTE",15,0)</f>
        <v>15</v>
      </c>
      <c r="Q56" s="86" t="s">
        <v>163</v>
      </c>
      <c r="R56" s="60"/>
      <c r="S56" s="60"/>
      <c r="T56" s="87" t="s">
        <v>215</v>
      </c>
      <c r="U56" s="292"/>
      <c r="V56" s="293"/>
    </row>
    <row r="57" spans="1:22" ht="18" customHeight="1" x14ac:dyDescent="0.25">
      <c r="A57" s="231"/>
      <c r="B57" s="294"/>
      <c r="C57" s="80">
        <f>'2. Causas y Consecuencias'!D63</f>
        <v>0</v>
      </c>
      <c r="D57" s="80">
        <f>'5. Diseño de Controles'!F57</f>
        <v>0</v>
      </c>
      <c r="E57" s="86"/>
      <c r="F57" s="86"/>
      <c r="G57" s="86"/>
      <c r="H57" s="86"/>
      <c r="I57" s="86"/>
      <c r="J57" s="86"/>
      <c r="K57" s="86"/>
      <c r="L57" s="86"/>
      <c r="M57" s="86"/>
      <c r="N57" s="86"/>
      <c r="O57" s="86"/>
      <c r="P57" s="86"/>
      <c r="Q57" s="86"/>
      <c r="R57" s="60"/>
      <c r="S57" s="60"/>
      <c r="T57" s="87"/>
      <c r="U57" s="292"/>
      <c r="V57" s="293"/>
    </row>
    <row r="58" spans="1:22" ht="54" x14ac:dyDescent="0.25">
      <c r="A58" s="231">
        <v>19</v>
      </c>
      <c r="B58" s="294" t="str">
        <f>'1. Identificación del riesgo'!C30</f>
        <v>Direccionar los procesos de selección contractual para favorecer a proponentes específicos, a cambio de un provecho o utilidad</v>
      </c>
      <c r="C58" s="80" t="str">
        <f>'2. Causas y Consecuencias'!D64</f>
        <v>Concentracion de poder decisorio y en la elaboración de los estudios previos</v>
      </c>
      <c r="D58" s="80" t="str">
        <f>'5. Diseño de Controles'!F58</f>
        <v>Elaboración de estudios previos contractuales entre funcionarios de varias dependencias</v>
      </c>
      <c r="E58" s="86" t="s">
        <v>151</v>
      </c>
      <c r="F58" s="86">
        <f t="shared" ref="F58:F73" si="123">IF(E58="ASIGNADO","15")+IF(E58="NO ASIGNADO","0")</f>
        <v>15</v>
      </c>
      <c r="G58" s="86" t="s">
        <v>153</v>
      </c>
      <c r="H58" s="86">
        <f t="shared" ref="H58:H73" si="124">IF(G58="ADECUADO","15")+IF(E58="INADECUADO","0")</f>
        <v>15</v>
      </c>
      <c r="I58" s="86" t="s">
        <v>155</v>
      </c>
      <c r="J58" s="86">
        <f t="shared" ref="J58:J73" si="125">IF(I58="OPORTUNA","15")+IF(I58="INOPORTUNA","0")</f>
        <v>15</v>
      </c>
      <c r="K58" s="86" t="s">
        <v>168</v>
      </c>
      <c r="L58" s="86">
        <f t="shared" ref="L58:L73" si="126">IF(K58="PREVENIR","15")+IF(K58="DETECTAR","10")+ IF(K58="NO ES UN CONTROL","0")</f>
        <v>15</v>
      </c>
      <c r="M58" s="86" t="s">
        <v>160</v>
      </c>
      <c r="N58" s="86">
        <f t="shared" ref="N58:N73" si="127">IF(M58="CONFIABLE",15,0)</f>
        <v>15</v>
      </c>
      <c r="O58" s="86" t="s">
        <v>164</v>
      </c>
      <c r="P58" s="86">
        <f t="shared" ref="P58:P73" si="128">IF(O58="SE INVESTIGAN Y RESUELVEN OPORTUNAMENTE",15,0)</f>
        <v>15</v>
      </c>
      <c r="Q58" s="86" t="s">
        <v>163</v>
      </c>
      <c r="R58" s="60"/>
      <c r="S58" s="60"/>
      <c r="T58" s="87" t="s">
        <v>215</v>
      </c>
      <c r="U58" s="292"/>
      <c r="V58" s="293" t="s">
        <v>215</v>
      </c>
    </row>
    <row r="59" spans="1:22" ht="60" x14ac:dyDescent="0.25">
      <c r="A59" s="231"/>
      <c r="B59" s="294"/>
      <c r="C59" s="80" t="str">
        <f>'2. Causas y Consecuencias'!D65</f>
        <v>Amiguismo, clientelismo, tráfico de influencias, favorecimiento a terceros</v>
      </c>
      <c r="D59" s="80" t="str">
        <f>'5. Diseño de Controles'!F59</f>
        <v>Revisar el cumplimiento de los requisitos esenciales en los procesos contractuales, antes de la selección del contratista, utilizando una lista de chequeo.</v>
      </c>
      <c r="E59" s="86" t="s">
        <v>151</v>
      </c>
      <c r="F59" s="86">
        <f t="shared" si="123"/>
        <v>15</v>
      </c>
      <c r="G59" s="86" t="s">
        <v>153</v>
      </c>
      <c r="H59" s="86">
        <f t="shared" si="124"/>
        <v>15</v>
      </c>
      <c r="I59" s="86" t="s">
        <v>155</v>
      </c>
      <c r="J59" s="86">
        <f t="shared" si="125"/>
        <v>15</v>
      </c>
      <c r="K59" s="86" t="s">
        <v>168</v>
      </c>
      <c r="L59" s="86">
        <f t="shared" si="126"/>
        <v>15</v>
      </c>
      <c r="M59" s="86" t="s">
        <v>160</v>
      </c>
      <c r="N59" s="86">
        <f t="shared" si="127"/>
        <v>15</v>
      </c>
      <c r="O59" s="86" t="s">
        <v>164</v>
      </c>
      <c r="P59" s="86">
        <f t="shared" si="128"/>
        <v>15</v>
      </c>
      <c r="Q59" s="86" t="s">
        <v>163</v>
      </c>
      <c r="R59" s="60"/>
      <c r="S59" s="60"/>
      <c r="T59" s="87" t="s">
        <v>215</v>
      </c>
      <c r="U59" s="292"/>
      <c r="V59" s="293"/>
    </row>
    <row r="60" spans="1:22" ht="18" x14ac:dyDescent="0.25">
      <c r="A60" s="231"/>
      <c r="B60" s="294"/>
      <c r="C60" s="80">
        <f>'2. Causas y Consecuencias'!D66</f>
        <v>0</v>
      </c>
      <c r="D60" s="80">
        <f>'5. Diseño de Controles'!F60</f>
        <v>0</v>
      </c>
      <c r="E60" s="86"/>
      <c r="F60" s="86"/>
      <c r="G60" s="86"/>
      <c r="H60" s="86"/>
      <c r="I60" s="86"/>
      <c r="J60" s="86"/>
      <c r="K60" s="86"/>
      <c r="L60" s="86"/>
      <c r="M60" s="86"/>
      <c r="N60" s="86"/>
      <c r="O60" s="86"/>
      <c r="P60" s="86"/>
      <c r="Q60" s="86"/>
      <c r="R60" s="60"/>
      <c r="S60" s="60"/>
      <c r="T60" s="87"/>
      <c r="U60" s="292"/>
      <c r="V60" s="293"/>
    </row>
    <row r="61" spans="1:22" ht="66" customHeight="1" x14ac:dyDescent="0.25">
      <c r="A61" s="231">
        <v>20</v>
      </c>
      <c r="B61" s="294" t="str">
        <f>'1. Identificación del riesgo'!C31</f>
        <v>No reportar irregularidades técnicas en el cumplimiento de contratos, convenios y programas con el fin de beneficiar a los contratistas</v>
      </c>
      <c r="C61" s="80" t="str">
        <f>'2. Causas y Consecuencias'!D67</f>
        <v>Indebida asignación del supervisor del contrato</v>
      </c>
      <c r="D61" s="80" t="str">
        <f>'5. Diseño de Controles'!F61</f>
        <v xml:space="preserve">Procedimiento de escogencia de supervisor con perfiles claros y adecuados y verificar régimen de inhabilidades e incompatibilidades y las causales para no aceptar la desginación </v>
      </c>
      <c r="E61" s="86" t="s">
        <v>151</v>
      </c>
      <c r="F61" s="86">
        <f t="shared" si="123"/>
        <v>15</v>
      </c>
      <c r="G61" s="86" t="s">
        <v>153</v>
      </c>
      <c r="H61" s="86">
        <f t="shared" si="124"/>
        <v>15</v>
      </c>
      <c r="I61" s="86" t="s">
        <v>155</v>
      </c>
      <c r="J61" s="86">
        <f t="shared" si="125"/>
        <v>15</v>
      </c>
      <c r="K61" s="86" t="s">
        <v>168</v>
      </c>
      <c r="L61" s="86">
        <f t="shared" si="126"/>
        <v>15</v>
      </c>
      <c r="M61" s="86" t="s">
        <v>160</v>
      </c>
      <c r="N61" s="86">
        <f t="shared" si="127"/>
        <v>15</v>
      </c>
      <c r="O61" s="86" t="s">
        <v>164</v>
      </c>
      <c r="P61" s="86">
        <f t="shared" si="128"/>
        <v>15</v>
      </c>
      <c r="Q61" s="86" t="s">
        <v>163</v>
      </c>
      <c r="R61" s="60"/>
      <c r="S61" s="60"/>
      <c r="T61" s="87" t="s">
        <v>215</v>
      </c>
      <c r="U61" s="292"/>
      <c r="V61" s="293" t="s">
        <v>215</v>
      </c>
    </row>
    <row r="62" spans="1:22" ht="54" x14ac:dyDescent="0.25">
      <c r="A62" s="231"/>
      <c r="B62" s="294"/>
      <c r="C62" s="80" t="str">
        <f>'2. Causas y Consecuencias'!D68</f>
        <v>Deficientes controles para cumplimiento del objeto contractual</v>
      </c>
      <c r="D62" s="80" t="str">
        <f>'5. Diseño de Controles'!F62</f>
        <v>Vigilar el cumplimiento de los contratos y convenios</v>
      </c>
      <c r="E62" s="86" t="s">
        <v>151</v>
      </c>
      <c r="F62" s="86">
        <f t="shared" si="123"/>
        <v>15</v>
      </c>
      <c r="G62" s="86" t="s">
        <v>153</v>
      </c>
      <c r="H62" s="86">
        <f t="shared" si="124"/>
        <v>15</v>
      </c>
      <c r="I62" s="86" t="s">
        <v>155</v>
      </c>
      <c r="J62" s="86">
        <f t="shared" si="125"/>
        <v>15</v>
      </c>
      <c r="K62" s="86" t="s">
        <v>168</v>
      </c>
      <c r="L62" s="86">
        <f t="shared" si="126"/>
        <v>15</v>
      </c>
      <c r="M62" s="86" t="s">
        <v>160</v>
      </c>
      <c r="N62" s="86">
        <f t="shared" si="127"/>
        <v>15</v>
      </c>
      <c r="O62" s="86" t="s">
        <v>164</v>
      </c>
      <c r="P62" s="86">
        <f t="shared" si="128"/>
        <v>15</v>
      </c>
      <c r="Q62" s="86" t="s">
        <v>163</v>
      </c>
      <c r="R62" s="60"/>
      <c r="S62" s="60"/>
      <c r="T62" s="87" t="s">
        <v>215</v>
      </c>
      <c r="U62" s="292"/>
      <c r="V62" s="293"/>
    </row>
    <row r="63" spans="1:22" ht="54" x14ac:dyDescent="0.25">
      <c r="A63" s="231"/>
      <c r="B63" s="294"/>
      <c r="C63" s="80" t="str">
        <f>'2. Causas y Consecuencias'!D69</f>
        <v>Amiguismo, clientelismo, tráfico de influencias, favorecimiento a terceros</v>
      </c>
      <c r="D63" s="80" t="str">
        <f>'5. Diseño de Controles'!F63</f>
        <v xml:space="preserve">Capacitación o jornada de sensibilización virtual sobre ética y valores </v>
      </c>
      <c r="E63" s="86" t="s">
        <v>151</v>
      </c>
      <c r="F63" s="86">
        <f t="shared" si="123"/>
        <v>15</v>
      </c>
      <c r="G63" s="86" t="s">
        <v>153</v>
      </c>
      <c r="H63" s="86">
        <f t="shared" si="124"/>
        <v>15</v>
      </c>
      <c r="I63" s="86" t="s">
        <v>155</v>
      </c>
      <c r="J63" s="86">
        <f t="shared" si="125"/>
        <v>15</v>
      </c>
      <c r="K63" s="86" t="s">
        <v>168</v>
      </c>
      <c r="L63" s="86">
        <f t="shared" si="126"/>
        <v>15</v>
      </c>
      <c r="M63" s="86" t="s">
        <v>160</v>
      </c>
      <c r="N63" s="86">
        <f t="shared" si="127"/>
        <v>15</v>
      </c>
      <c r="O63" s="86" t="s">
        <v>164</v>
      </c>
      <c r="P63" s="86">
        <f t="shared" si="128"/>
        <v>15</v>
      </c>
      <c r="Q63" s="86" t="s">
        <v>163</v>
      </c>
      <c r="R63" s="60"/>
      <c r="S63" s="60"/>
      <c r="T63" s="87" t="s">
        <v>215</v>
      </c>
      <c r="U63" s="292"/>
      <c r="V63" s="293"/>
    </row>
    <row r="64" spans="1:22" ht="60" customHeight="1" x14ac:dyDescent="0.25">
      <c r="A64" s="231">
        <v>21</v>
      </c>
      <c r="B64" s="294" t="str">
        <f>'1. Identificación del riesgo'!C32</f>
        <v>No reportar u omitir, el incumplimiento de actividades relacionadas con el mantenimiento preventivo o correctivo de los bienes de la alcaldía, con el fin de obtener beneficios particulares o favorecer al contratista</v>
      </c>
      <c r="C64" s="80" t="str">
        <f>'2. Causas y Consecuencias'!D70</f>
        <v xml:space="preserve">Deficiencias en los controles internos del proceso </v>
      </c>
      <c r="D64" s="80" t="str">
        <f>'5. Diseño de Controles'!F64</f>
        <v xml:space="preserve">Hacer seguimiento a las labores de supervisión e interventoría </v>
      </c>
      <c r="E64" s="86" t="s">
        <v>151</v>
      </c>
      <c r="F64" s="86">
        <f t="shared" si="123"/>
        <v>15</v>
      </c>
      <c r="G64" s="86" t="s">
        <v>153</v>
      </c>
      <c r="H64" s="86">
        <f t="shared" si="124"/>
        <v>15</v>
      </c>
      <c r="I64" s="86" t="s">
        <v>155</v>
      </c>
      <c r="J64" s="86">
        <f t="shared" si="125"/>
        <v>15</v>
      </c>
      <c r="K64" s="86" t="s">
        <v>168</v>
      </c>
      <c r="L64" s="86">
        <f t="shared" si="126"/>
        <v>15</v>
      </c>
      <c r="M64" s="86" t="s">
        <v>160</v>
      </c>
      <c r="N64" s="86">
        <f t="shared" si="127"/>
        <v>15</v>
      </c>
      <c r="O64" s="86" t="s">
        <v>164</v>
      </c>
      <c r="P64" s="86">
        <f t="shared" si="128"/>
        <v>15</v>
      </c>
      <c r="Q64" s="86" t="s">
        <v>163</v>
      </c>
      <c r="R64" s="60"/>
      <c r="S64" s="60"/>
      <c r="T64" s="87" t="s">
        <v>215</v>
      </c>
      <c r="U64" s="292"/>
      <c r="V64" s="293" t="s">
        <v>215</v>
      </c>
    </row>
    <row r="65" spans="1:22" ht="54" x14ac:dyDescent="0.25">
      <c r="A65" s="231"/>
      <c r="B65" s="294"/>
      <c r="C65" s="80" t="str">
        <f>'2. Causas y Consecuencias'!D71</f>
        <v xml:space="preserve">Falta de compromiso con la entidad </v>
      </c>
      <c r="D65" s="80" t="str">
        <f>'5. Diseño de Controles'!F65</f>
        <v>Actividades de sensibilización</v>
      </c>
      <c r="E65" s="86" t="s">
        <v>151</v>
      </c>
      <c r="F65" s="86">
        <f t="shared" si="123"/>
        <v>15</v>
      </c>
      <c r="G65" s="86" t="s">
        <v>153</v>
      </c>
      <c r="H65" s="86">
        <f t="shared" si="124"/>
        <v>15</v>
      </c>
      <c r="I65" s="86" t="s">
        <v>155</v>
      </c>
      <c r="J65" s="86">
        <f t="shared" si="125"/>
        <v>15</v>
      </c>
      <c r="K65" s="86" t="s">
        <v>168</v>
      </c>
      <c r="L65" s="86">
        <f t="shared" si="126"/>
        <v>15</v>
      </c>
      <c r="M65" s="86" t="s">
        <v>160</v>
      </c>
      <c r="N65" s="86">
        <f t="shared" si="127"/>
        <v>15</v>
      </c>
      <c r="O65" s="86" t="s">
        <v>164</v>
      </c>
      <c r="P65" s="86">
        <f t="shared" si="128"/>
        <v>15</v>
      </c>
      <c r="Q65" s="86" t="s">
        <v>163</v>
      </c>
      <c r="R65" s="60"/>
      <c r="S65" s="60"/>
      <c r="T65" s="87" t="s">
        <v>215</v>
      </c>
      <c r="U65" s="292"/>
      <c r="V65" s="293"/>
    </row>
    <row r="66" spans="1:22" ht="18" x14ac:dyDescent="0.25">
      <c r="A66" s="231"/>
      <c r="B66" s="294"/>
      <c r="C66" s="80">
        <f>'2. Causas y Consecuencias'!D72</f>
        <v>0</v>
      </c>
      <c r="D66" s="80">
        <f>'5. Diseño de Controles'!F66</f>
        <v>0</v>
      </c>
      <c r="E66" s="86"/>
      <c r="F66" s="86"/>
      <c r="G66" s="86"/>
      <c r="H66" s="86"/>
      <c r="I66" s="86"/>
      <c r="J66" s="86"/>
      <c r="K66" s="86"/>
      <c r="L66" s="86"/>
      <c r="M66" s="86"/>
      <c r="N66" s="86"/>
      <c r="O66" s="86"/>
      <c r="P66" s="86"/>
      <c r="Q66" s="86"/>
      <c r="R66" s="60"/>
      <c r="S66" s="60"/>
      <c r="T66" s="87"/>
      <c r="U66" s="292"/>
      <c r="V66" s="293"/>
    </row>
    <row r="67" spans="1:22" ht="54" x14ac:dyDescent="0.25">
      <c r="A67" s="231">
        <v>22</v>
      </c>
      <c r="B67" s="294" t="str">
        <f>'1. Identificación del riesgo'!C33</f>
        <v>Aprovechamiento indebido de las bases de datos digitales de áreas financiera, de inventario, logística, humana, jurídica y de gestión, con el fin de extraer, alterar, modificar o suprimir datos en beneficio propio o de terceros.</v>
      </c>
      <c r="C67" s="80" t="str">
        <f>'2. Causas y Consecuencias'!D73</f>
        <v>Deficientes mecanismos de seguridad sobre bases de datos de la alcaldía</v>
      </c>
      <c r="D67" s="80" t="str">
        <f>'5. Diseño de Controles'!F67</f>
        <v xml:space="preserve">lmplementar mecanismos der protección de bases de datos </v>
      </c>
      <c r="E67" s="86" t="s">
        <v>151</v>
      </c>
      <c r="F67" s="86">
        <f t="shared" si="123"/>
        <v>15</v>
      </c>
      <c r="G67" s="86" t="s">
        <v>153</v>
      </c>
      <c r="H67" s="86">
        <f t="shared" si="124"/>
        <v>15</v>
      </c>
      <c r="I67" s="86" t="s">
        <v>155</v>
      </c>
      <c r="J67" s="86">
        <f t="shared" si="125"/>
        <v>15</v>
      </c>
      <c r="K67" s="86" t="s">
        <v>168</v>
      </c>
      <c r="L67" s="86">
        <f t="shared" si="126"/>
        <v>15</v>
      </c>
      <c r="M67" s="86" t="s">
        <v>160</v>
      </c>
      <c r="N67" s="86">
        <f t="shared" si="127"/>
        <v>15</v>
      </c>
      <c r="O67" s="86" t="s">
        <v>164</v>
      </c>
      <c r="P67" s="86">
        <f t="shared" si="128"/>
        <v>15</v>
      </c>
      <c r="Q67" s="86" t="s">
        <v>163</v>
      </c>
      <c r="R67" s="60"/>
      <c r="S67" s="60"/>
      <c r="T67" s="87" t="s">
        <v>215</v>
      </c>
      <c r="U67" s="292"/>
      <c r="V67" s="293" t="s">
        <v>215</v>
      </c>
    </row>
    <row r="68" spans="1:22" ht="54" x14ac:dyDescent="0.25">
      <c r="A68" s="231"/>
      <c r="B68" s="294"/>
      <c r="C68" s="80" t="str">
        <f>'2. Causas y Consecuencias'!D74</f>
        <v xml:space="preserve">No asignaciòn de recursos para protección de bases de datos </v>
      </c>
      <c r="D68" s="80" t="str">
        <f>'5. Diseño de Controles'!F68</f>
        <v xml:space="preserve">Gestión de recursos </v>
      </c>
      <c r="E68" s="86" t="s">
        <v>151</v>
      </c>
      <c r="F68" s="86">
        <f t="shared" si="123"/>
        <v>15</v>
      </c>
      <c r="G68" s="86" t="s">
        <v>153</v>
      </c>
      <c r="H68" s="86">
        <f t="shared" si="124"/>
        <v>15</v>
      </c>
      <c r="I68" s="86" t="s">
        <v>155</v>
      </c>
      <c r="J68" s="86">
        <f t="shared" si="125"/>
        <v>15</v>
      </c>
      <c r="K68" s="86" t="s">
        <v>168</v>
      </c>
      <c r="L68" s="86">
        <f t="shared" si="126"/>
        <v>15</v>
      </c>
      <c r="M68" s="86" t="s">
        <v>160</v>
      </c>
      <c r="N68" s="86">
        <f t="shared" si="127"/>
        <v>15</v>
      </c>
      <c r="O68" s="86" t="s">
        <v>164</v>
      </c>
      <c r="P68" s="86">
        <f t="shared" si="128"/>
        <v>15</v>
      </c>
      <c r="Q68" s="86" t="s">
        <v>163</v>
      </c>
      <c r="R68" s="60"/>
      <c r="S68" s="60"/>
      <c r="T68" s="87" t="s">
        <v>215</v>
      </c>
      <c r="U68" s="292"/>
      <c r="V68" s="293"/>
    </row>
    <row r="69" spans="1:22" ht="18" x14ac:dyDescent="0.25">
      <c r="A69" s="231"/>
      <c r="B69" s="294"/>
      <c r="C69" s="80">
        <f>'2. Causas y Consecuencias'!D75</f>
        <v>0</v>
      </c>
      <c r="D69" s="80">
        <f>'5. Diseño de Controles'!F69</f>
        <v>0</v>
      </c>
      <c r="E69" s="86"/>
      <c r="F69" s="86"/>
      <c r="G69" s="86"/>
      <c r="H69" s="86"/>
      <c r="I69" s="86"/>
      <c r="J69" s="86"/>
      <c r="K69" s="86"/>
      <c r="L69" s="86"/>
      <c r="M69" s="86"/>
      <c r="N69" s="86"/>
      <c r="O69" s="86"/>
      <c r="P69" s="86"/>
      <c r="Q69" s="86"/>
      <c r="R69" s="60"/>
      <c r="S69" s="60"/>
      <c r="T69" s="87"/>
      <c r="U69" s="292"/>
      <c r="V69" s="293"/>
    </row>
    <row r="70" spans="1:22" ht="75.75" customHeight="1" x14ac:dyDescent="0.25">
      <c r="A70" s="231">
        <v>23</v>
      </c>
      <c r="B70" s="294" t="str">
        <f>'1. Identificación del riesgo'!C34</f>
        <v>No realizar la defensa jurídica de la alcaldía en las actuaciones judiciales, o hacerlo deficientemente a propósito, para favorecer a los demandantes, incurriendo con ello en dilaciones y demoras en el trámite o procedimiento de los procesos.</v>
      </c>
      <c r="C70" s="80" t="str">
        <f>'2. Causas y Consecuencias'!D76</f>
        <v>Deficientes controles internos sobre la defensa jurídica de la alcaldía.</v>
      </c>
      <c r="D70" s="80" t="str">
        <f>'5. Diseño de Controles'!F70</f>
        <v>Monitoreo oportuno de reporte de informaciòn sobre defensa jurídica</v>
      </c>
      <c r="E70" s="86" t="s">
        <v>151</v>
      </c>
      <c r="F70" s="86">
        <f t="shared" si="123"/>
        <v>15</v>
      </c>
      <c r="G70" s="86" t="s">
        <v>153</v>
      </c>
      <c r="H70" s="86">
        <f t="shared" si="124"/>
        <v>15</v>
      </c>
      <c r="I70" s="86" t="s">
        <v>155</v>
      </c>
      <c r="J70" s="86">
        <f t="shared" si="125"/>
        <v>15</v>
      </c>
      <c r="K70" s="86" t="s">
        <v>168</v>
      </c>
      <c r="L70" s="86">
        <f t="shared" si="126"/>
        <v>15</v>
      </c>
      <c r="M70" s="86" t="s">
        <v>160</v>
      </c>
      <c r="N70" s="86">
        <f t="shared" si="127"/>
        <v>15</v>
      </c>
      <c r="O70" s="86" t="s">
        <v>164</v>
      </c>
      <c r="P70" s="86">
        <f t="shared" si="128"/>
        <v>15</v>
      </c>
      <c r="Q70" s="86" t="s">
        <v>163</v>
      </c>
      <c r="R70" s="60"/>
      <c r="S70" s="60"/>
      <c r="T70" s="87" t="s">
        <v>215</v>
      </c>
      <c r="U70" s="292"/>
      <c r="V70" s="293" t="s">
        <v>215</v>
      </c>
    </row>
    <row r="71" spans="1:22" ht="18" x14ac:dyDescent="0.25">
      <c r="A71" s="231"/>
      <c r="B71" s="294"/>
      <c r="C71" s="80">
        <f>'2. Causas y Consecuencias'!D77</f>
        <v>0</v>
      </c>
      <c r="D71" s="80">
        <f>'5. Diseño de Controles'!F71</f>
        <v>0</v>
      </c>
      <c r="E71" s="86"/>
      <c r="F71" s="86"/>
      <c r="G71" s="86"/>
      <c r="H71" s="86"/>
      <c r="I71" s="86"/>
      <c r="J71" s="86"/>
      <c r="K71" s="86"/>
      <c r="L71" s="86"/>
      <c r="M71" s="86"/>
      <c r="N71" s="86"/>
      <c r="O71" s="86"/>
      <c r="P71" s="86"/>
      <c r="Q71" s="86"/>
      <c r="R71" s="60"/>
      <c r="S71" s="60"/>
      <c r="T71" s="87"/>
      <c r="U71" s="292"/>
      <c r="V71" s="293"/>
    </row>
    <row r="72" spans="1:22" ht="18" x14ac:dyDescent="0.25">
      <c r="A72" s="231"/>
      <c r="B72" s="294"/>
      <c r="C72" s="80">
        <f>'2. Causas y Consecuencias'!D78</f>
        <v>0</v>
      </c>
      <c r="D72" s="80">
        <f>'5. Diseño de Controles'!F72</f>
        <v>0</v>
      </c>
      <c r="E72" s="86"/>
      <c r="F72" s="86"/>
      <c r="G72" s="86"/>
      <c r="H72" s="86"/>
      <c r="I72" s="86"/>
      <c r="J72" s="86"/>
      <c r="K72" s="86"/>
      <c r="L72" s="86"/>
      <c r="M72" s="86"/>
      <c r="N72" s="86"/>
      <c r="O72" s="86"/>
      <c r="P72" s="86"/>
      <c r="Q72" s="86"/>
      <c r="R72" s="60"/>
      <c r="S72" s="60"/>
      <c r="T72" s="87"/>
      <c r="U72" s="292"/>
      <c r="V72" s="293"/>
    </row>
    <row r="73" spans="1:22" ht="74.25" customHeight="1" x14ac:dyDescent="0.25">
      <c r="A73" s="231">
        <v>24</v>
      </c>
      <c r="B73" s="294" t="str">
        <f>'1. Identificación del riesgo'!C35</f>
        <v>Proferir respuestas  y/o conceptos jurídicos ajustados a intereses de particulares o terceros</v>
      </c>
      <c r="C73" s="80" t="str">
        <f>'2. Causas y Consecuencias'!D79</f>
        <v>Ausencia de seguimiento y control a las respuestas y conceptos jurídicos.</v>
      </c>
      <c r="D73" s="80" t="str">
        <f>'5. Diseño de Controles'!F73</f>
        <v>Filtrar y refrendar todos los conceptos y respuestas a derecho de petición por parte de la Oficina  Aseora Jurídica</v>
      </c>
      <c r="E73" s="86" t="s">
        <v>151</v>
      </c>
      <c r="F73" s="86">
        <f t="shared" si="123"/>
        <v>15</v>
      </c>
      <c r="G73" s="86" t="s">
        <v>153</v>
      </c>
      <c r="H73" s="86">
        <f t="shared" si="124"/>
        <v>15</v>
      </c>
      <c r="I73" s="86" t="s">
        <v>155</v>
      </c>
      <c r="J73" s="86">
        <f t="shared" si="125"/>
        <v>15</v>
      </c>
      <c r="K73" s="86" t="s">
        <v>168</v>
      </c>
      <c r="L73" s="86">
        <f t="shared" si="126"/>
        <v>15</v>
      </c>
      <c r="M73" s="86" t="s">
        <v>160</v>
      </c>
      <c r="N73" s="86">
        <f t="shared" si="127"/>
        <v>15</v>
      </c>
      <c r="O73" s="86" t="s">
        <v>164</v>
      </c>
      <c r="P73" s="86">
        <f t="shared" si="128"/>
        <v>15</v>
      </c>
      <c r="Q73" s="86" t="s">
        <v>163</v>
      </c>
      <c r="R73" s="60"/>
      <c r="S73" s="60"/>
      <c r="T73" s="87" t="s">
        <v>215</v>
      </c>
      <c r="U73" s="292"/>
      <c r="V73" s="293" t="s">
        <v>215</v>
      </c>
    </row>
    <row r="74" spans="1:22" ht="18" x14ac:dyDescent="0.25">
      <c r="A74" s="231"/>
      <c r="B74" s="294"/>
      <c r="C74" s="80">
        <f>'2. Causas y Consecuencias'!D80</f>
        <v>0</v>
      </c>
      <c r="D74" s="80"/>
      <c r="E74" s="86"/>
      <c r="F74" s="86"/>
      <c r="G74" s="86"/>
      <c r="H74" s="86"/>
      <c r="I74" s="86"/>
      <c r="J74" s="86"/>
      <c r="K74" s="86"/>
      <c r="L74" s="86"/>
      <c r="M74" s="86"/>
      <c r="N74" s="86"/>
      <c r="O74" s="86"/>
      <c r="P74" s="86"/>
      <c r="Q74" s="86"/>
      <c r="R74" s="60"/>
      <c r="S74" s="60"/>
      <c r="T74" s="87"/>
      <c r="U74" s="292"/>
      <c r="V74" s="293"/>
    </row>
    <row r="75" spans="1:22" ht="18" customHeight="1" x14ac:dyDescent="0.25">
      <c r="A75" s="231"/>
      <c r="B75" s="294"/>
      <c r="C75" s="80">
        <f>'2. Causas y Consecuencias'!D81</f>
        <v>0</v>
      </c>
      <c r="D75" s="80">
        <f>'5. Diseño de Controles'!F75</f>
        <v>0</v>
      </c>
      <c r="E75" s="86"/>
      <c r="F75" s="86"/>
      <c r="G75" s="86"/>
      <c r="H75" s="86"/>
      <c r="I75" s="86"/>
      <c r="J75" s="86"/>
      <c r="K75" s="86"/>
      <c r="L75" s="86"/>
      <c r="M75" s="86"/>
      <c r="N75" s="86"/>
      <c r="O75" s="86"/>
      <c r="P75" s="86"/>
      <c r="Q75" s="86"/>
      <c r="R75" s="60"/>
      <c r="S75" s="60"/>
      <c r="T75" s="87"/>
      <c r="U75" s="292"/>
      <c r="V75" s="293"/>
    </row>
    <row r="76" spans="1:22" ht="54" x14ac:dyDescent="0.25">
      <c r="A76" s="231">
        <v>25</v>
      </c>
      <c r="B76" s="294" t="str">
        <f>'1. Identificación del riesgo'!C36</f>
        <v>Expedir certificaciones laborales inconsistentes con la realidad para obtener provechos o favorecer a terceros</v>
      </c>
      <c r="C76" s="80" t="str">
        <f>'2. Causas y Consecuencias'!D82</f>
        <v xml:space="preserve">Deficientes controles internos </v>
      </c>
      <c r="D76" s="80" t="str">
        <f>'5. Diseño de Controles'!F76</f>
        <v>Base de datos de consulta donde se registre la trazabilidad de todas las historias laborales de la alcaldía</v>
      </c>
      <c r="E76" s="86" t="s">
        <v>151</v>
      </c>
      <c r="F76" s="86">
        <f t="shared" ref="F76:F77" si="129">IF(E76="ASIGNADO","15")+IF(E76="NO ASIGNADO","0")</f>
        <v>15</v>
      </c>
      <c r="G76" s="86" t="s">
        <v>153</v>
      </c>
      <c r="H76" s="86">
        <f t="shared" ref="H76:H77" si="130">IF(G76="ADECUADO","15")+IF(E76="INADECUADO","0")</f>
        <v>15</v>
      </c>
      <c r="I76" s="86" t="s">
        <v>155</v>
      </c>
      <c r="J76" s="86">
        <f t="shared" ref="J76:J77" si="131">IF(I76="OPORTUNA","15")+IF(I76="INOPORTUNA","0")</f>
        <v>15</v>
      </c>
      <c r="K76" s="86" t="s">
        <v>168</v>
      </c>
      <c r="L76" s="86">
        <f t="shared" ref="L76:L77" si="132">IF(K76="PREVENIR","15")+IF(K76="DETECTAR","10")+ IF(K76="NO ES UN CONTROL","0")</f>
        <v>15</v>
      </c>
      <c r="M76" s="86" t="s">
        <v>160</v>
      </c>
      <c r="N76" s="86">
        <f t="shared" ref="N76:N77" si="133">IF(M76="CONFIABLE",15,0)</f>
        <v>15</v>
      </c>
      <c r="O76" s="86" t="s">
        <v>164</v>
      </c>
      <c r="P76" s="86">
        <f t="shared" ref="P76:P77" si="134">IF(O76="SE INVESTIGAN Y RESUELVEN OPORTUNAMENTE",15,0)</f>
        <v>15</v>
      </c>
      <c r="Q76" s="86" t="s">
        <v>163</v>
      </c>
      <c r="R76" s="60"/>
      <c r="S76" s="60"/>
      <c r="T76" s="87" t="s">
        <v>215</v>
      </c>
      <c r="U76" s="292"/>
      <c r="V76" s="293" t="s">
        <v>215</v>
      </c>
    </row>
    <row r="77" spans="1:22" ht="60" customHeight="1" x14ac:dyDescent="0.25">
      <c r="A77" s="231"/>
      <c r="B77" s="294"/>
      <c r="C77" s="80" t="str">
        <f>'2. Causas y Consecuencias'!D83</f>
        <v>Falta de compromiso con la alcaldía y con el servicio público</v>
      </c>
      <c r="D77" s="80" t="str">
        <f>'5. Diseño de Controles'!F77</f>
        <v>Acciones de sensibilización</v>
      </c>
      <c r="E77" s="86" t="s">
        <v>151</v>
      </c>
      <c r="F77" s="86">
        <f t="shared" si="129"/>
        <v>15</v>
      </c>
      <c r="G77" s="86" t="s">
        <v>153</v>
      </c>
      <c r="H77" s="86">
        <f t="shared" si="130"/>
        <v>15</v>
      </c>
      <c r="I77" s="86" t="s">
        <v>155</v>
      </c>
      <c r="J77" s="86">
        <f t="shared" si="131"/>
        <v>15</v>
      </c>
      <c r="K77" s="86" t="s">
        <v>168</v>
      </c>
      <c r="L77" s="86">
        <f t="shared" si="132"/>
        <v>15</v>
      </c>
      <c r="M77" s="86" t="s">
        <v>160</v>
      </c>
      <c r="N77" s="86">
        <f t="shared" si="133"/>
        <v>15</v>
      </c>
      <c r="O77" s="86" t="s">
        <v>164</v>
      </c>
      <c r="P77" s="86">
        <f t="shared" si="134"/>
        <v>15</v>
      </c>
      <c r="Q77" s="86" t="s">
        <v>163</v>
      </c>
      <c r="R77" s="60"/>
      <c r="S77" s="60"/>
      <c r="T77" s="87" t="s">
        <v>215</v>
      </c>
      <c r="U77" s="292"/>
      <c r="V77" s="293"/>
    </row>
    <row r="78" spans="1:22" ht="30" x14ac:dyDescent="0.25">
      <c r="A78" s="231"/>
      <c r="B78" s="294"/>
      <c r="C78" s="80">
        <f>'2. Causas y Consecuencias'!D84</f>
        <v>0</v>
      </c>
      <c r="D78" s="80" t="str">
        <f>'5. Diseño de Controles'!F78</f>
        <v>Aplicación del formato de verificación de cumplimiento de requisitos de posesión</v>
      </c>
      <c r="E78" s="86"/>
      <c r="F78" s="86"/>
      <c r="G78" s="86"/>
      <c r="H78" s="86"/>
      <c r="I78" s="86"/>
      <c r="J78" s="86"/>
      <c r="K78" s="86"/>
      <c r="L78" s="86"/>
      <c r="M78" s="86"/>
      <c r="N78" s="86"/>
      <c r="O78" s="86"/>
      <c r="P78" s="86"/>
      <c r="Q78" s="86"/>
      <c r="R78" s="60"/>
      <c r="S78" s="60"/>
      <c r="T78" s="87"/>
      <c r="U78" s="292"/>
      <c r="V78" s="293"/>
    </row>
    <row r="79" spans="1:22" ht="54" x14ac:dyDescent="0.25">
      <c r="A79" s="231">
        <v>26</v>
      </c>
      <c r="B79" s="294" t="str">
        <f>'1. Identificación del riesgo'!C37</f>
        <v>Posesión de funcionarios que no cumplen requisitos legales, para favorecerlos u obtener provecho</v>
      </c>
      <c r="C79" s="80" t="str">
        <f>'2. Causas y Consecuencias'!D85</f>
        <v>Ausencia de mecanismos de control y de verificación de cumplimiento de requisitos legales</v>
      </c>
      <c r="D79" s="80" t="str">
        <f>'5. Diseño de Controles'!F79</f>
        <v>Acciones de seguimiento por parte de la oficina de control interno a la posesión de funcionarios</v>
      </c>
      <c r="E79" s="86" t="s">
        <v>151</v>
      </c>
      <c r="F79" s="86">
        <f t="shared" ref="F79:F80" si="135">IF(E79="ASIGNADO","15")+IF(E79="NO ASIGNADO","0")</f>
        <v>15</v>
      </c>
      <c r="G79" s="86" t="s">
        <v>153</v>
      </c>
      <c r="H79" s="86">
        <f t="shared" ref="H79:H80" si="136">IF(G79="ADECUADO","15")+IF(E79="INADECUADO","0")</f>
        <v>15</v>
      </c>
      <c r="I79" s="86" t="s">
        <v>155</v>
      </c>
      <c r="J79" s="86">
        <f t="shared" ref="J79:J80" si="137">IF(I79="OPORTUNA","15")+IF(I79="INOPORTUNA","0")</f>
        <v>15</v>
      </c>
      <c r="K79" s="86" t="s">
        <v>168</v>
      </c>
      <c r="L79" s="86">
        <f t="shared" ref="L79:L80" si="138">IF(K79="PREVENIR","15")+IF(K79="DETECTAR","10")+ IF(K79="NO ES UN CONTROL","0")</f>
        <v>15</v>
      </c>
      <c r="M79" s="86" t="s">
        <v>160</v>
      </c>
      <c r="N79" s="86">
        <f t="shared" ref="N79:N80" si="139">IF(M79="CONFIABLE",15,0)</f>
        <v>15</v>
      </c>
      <c r="O79" s="86" t="s">
        <v>164</v>
      </c>
      <c r="P79" s="86">
        <f t="shared" ref="P79:P80" si="140">IF(O79="SE INVESTIGAN Y RESUELVEN OPORTUNAMENTE",15,0)</f>
        <v>15</v>
      </c>
      <c r="Q79" s="86" t="s">
        <v>163</v>
      </c>
      <c r="R79" s="60"/>
      <c r="S79" s="60"/>
      <c r="T79" s="87" t="s">
        <v>215</v>
      </c>
      <c r="U79" s="292"/>
      <c r="V79" s="293" t="s">
        <v>215</v>
      </c>
    </row>
    <row r="80" spans="1:22" ht="82.5" customHeight="1" x14ac:dyDescent="0.25">
      <c r="A80" s="231"/>
      <c r="B80" s="294"/>
      <c r="C80" s="80" t="str">
        <f>'2. Causas y Consecuencias'!D86</f>
        <v>Deficiente supervisión o seguimiento a la posesión de funcionarios</v>
      </c>
      <c r="D80" s="80" t="str">
        <f>'5. Diseño de Controles'!F80</f>
        <v>Publicación obligatoria de las historias laborales tanto para funcionarios de planta como para contratistas, en el Sistema de Información y Gestión del Empleo Público- SIGEP</v>
      </c>
      <c r="E80" s="86" t="s">
        <v>151</v>
      </c>
      <c r="F80" s="86">
        <f t="shared" si="135"/>
        <v>15</v>
      </c>
      <c r="G80" s="86" t="s">
        <v>153</v>
      </c>
      <c r="H80" s="86">
        <f t="shared" si="136"/>
        <v>15</v>
      </c>
      <c r="I80" s="86" t="s">
        <v>155</v>
      </c>
      <c r="J80" s="86">
        <f t="shared" si="137"/>
        <v>15</v>
      </c>
      <c r="K80" s="86" t="s">
        <v>168</v>
      </c>
      <c r="L80" s="86">
        <f t="shared" si="138"/>
        <v>15</v>
      </c>
      <c r="M80" s="86" t="s">
        <v>160</v>
      </c>
      <c r="N80" s="86">
        <f t="shared" si="139"/>
        <v>15</v>
      </c>
      <c r="O80" s="86" t="s">
        <v>164</v>
      </c>
      <c r="P80" s="86">
        <f t="shared" si="140"/>
        <v>15</v>
      </c>
      <c r="Q80" s="86" t="s">
        <v>163</v>
      </c>
      <c r="R80" s="60"/>
      <c r="S80" s="60"/>
      <c r="T80" s="87" t="s">
        <v>215</v>
      </c>
      <c r="U80" s="292"/>
      <c r="V80" s="293"/>
    </row>
    <row r="81" spans="1:22" ht="46.5" customHeight="1" x14ac:dyDescent="0.25">
      <c r="A81" s="231"/>
      <c r="B81" s="294"/>
      <c r="C81" s="80" t="str">
        <f>'2. Causas y Consecuencias'!D87</f>
        <v>Ausencia de publicación de historia laboral en el Sistema de Información y Gestión del Empleo Público - SIGEP</v>
      </c>
      <c r="D81" s="80" t="str">
        <f>'5. Diseño de Controles'!F81</f>
        <v>Actividades de sensibilización</v>
      </c>
      <c r="E81" s="86" t="s">
        <v>151</v>
      </c>
      <c r="F81" s="86">
        <f t="shared" ref="F81" si="141">IF(E81="ASIGNADO","15")+IF(E81="NO ASIGNADO","0")</f>
        <v>15</v>
      </c>
      <c r="G81" s="86" t="s">
        <v>153</v>
      </c>
      <c r="H81" s="86">
        <f t="shared" ref="H81" si="142">IF(G81="ADECUADO","15")+IF(E81="INADECUADO","0")</f>
        <v>15</v>
      </c>
      <c r="I81" s="86" t="s">
        <v>155</v>
      </c>
      <c r="J81" s="86">
        <f t="shared" ref="J81" si="143">IF(I81="OPORTUNA","15")+IF(I81="INOPORTUNA","0")</f>
        <v>15</v>
      </c>
      <c r="K81" s="86" t="s">
        <v>168</v>
      </c>
      <c r="L81" s="86">
        <f t="shared" ref="L81" si="144">IF(K81="PREVENIR","15")+IF(K81="DETECTAR","10")+ IF(K81="NO ES UN CONTROL","0")</f>
        <v>15</v>
      </c>
      <c r="M81" s="86" t="s">
        <v>160</v>
      </c>
      <c r="N81" s="86">
        <f t="shared" ref="N81" si="145">IF(M81="CONFIABLE",15,0)</f>
        <v>15</v>
      </c>
      <c r="O81" s="86" t="s">
        <v>164</v>
      </c>
      <c r="P81" s="86">
        <f t="shared" ref="P81" si="146">IF(O81="SE INVESTIGAN Y RESUELVEN OPORTUNAMENTE",15,0)</f>
        <v>15</v>
      </c>
      <c r="Q81" s="86" t="s">
        <v>163</v>
      </c>
      <c r="R81" s="60"/>
      <c r="S81" s="60"/>
      <c r="T81" s="87"/>
      <c r="U81" s="292"/>
      <c r="V81" s="293"/>
    </row>
    <row r="82" spans="1:22" ht="65.25" customHeight="1" x14ac:dyDescent="0.25">
      <c r="A82" s="231">
        <v>27</v>
      </c>
      <c r="B82" s="294" t="str">
        <f>'1. Identificación del riesgo'!C38</f>
        <v>Ocultar en los informes de control interno irregularidades o deficiencias y/o conceptuar favorablemente,  contrario a las evidencias,  con el fin de conseguir algún beneficio particular para sí o para tercera persona.</v>
      </c>
      <c r="C82" s="80" t="str">
        <f>'2. Causas y Consecuencias'!D88</f>
        <v>Trafico de influencias, Amiguismo, clientelismo, Ausencia  de valores éticos en los auditores internos</v>
      </c>
      <c r="D82" s="80" t="str">
        <f>'5. Diseño de Controles'!F82</f>
        <v>Fortalecimiento del componente ético en el ejercicio del control interno</v>
      </c>
      <c r="E82" s="86" t="s">
        <v>151</v>
      </c>
      <c r="F82" s="86">
        <f t="shared" ref="F82" si="147">IF(E82="ASIGNADO","15")+IF(E82="NO ASIGNADO","0")</f>
        <v>15</v>
      </c>
      <c r="G82" s="86" t="s">
        <v>153</v>
      </c>
      <c r="H82" s="86">
        <f t="shared" ref="H82" si="148">IF(G82="ADECUADO","15")+IF(E82="INADECUADO","0")</f>
        <v>15</v>
      </c>
      <c r="I82" s="86" t="s">
        <v>155</v>
      </c>
      <c r="J82" s="86">
        <f t="shared" ref="J82" si="149">IF(I82="OPORTUNA","15")+IF(I82="INOPORTUNA","0")</f>
        <v>15</v>
      </c>
      <c r="K82" s="86" t="s">
        <v>168</v>
      </c>
      <c r="L82" s="86">
        <f t="shared" ref="L82" si="150">IF(K82="PREVENIR","15")+IF(K82="DETECTAR","10")+ IF(K82="NO ES UN CONTROL","0")</f>
        <v>15</v>
      </c>
      <c r="M82" s="86" t="s">
        <v>160</v>
      </c>
      <c r="N82" s="86">
        <f t="shared" ref="N82" si="151">IF(M82="CONFIABLE",15,0)</f>
        <v>15</v>
      </c>
      <c r="O82" s="86" t="s">
        <v>164</v>
      </c>
      <c r="P82" s="86">
        <f t="shared" ref="P82" si="152">IF(O82="SE INVESTIGAN Y RESUELVEN OPORTUNAMENTE",15,0)</f>
        <v>15</v>
      </c>
      <c r="Q82" s="86" t="s">
        <v>163</v>
      </c>
      <c r="R82" s="60"/>
      <c r="S82" s="60"/>
      <c r="T82" s="87" t="s">
        <v>215</v>
      </c>
      <c r="U82" s="292"/>
      <c r="V82" s="293" t="s">
        <v>215</v>
      </c>
    </row>
    <row r="83" spans="1:22" ht="18" x14ac:dyDescent="0.25">
      <c r="A83" s="231"/>
      <c r="B83" s="294"/>
      <c r="C83" s="80">
        <f>'2. Causas y Consecuencias'!D89</f>
        <v>0</v>
      </c>
      <c r="D83" s="80">
        <f>'5. Diseño de Controles'!F83</f>
        <v>0</v>
      </c>
      <c r="E83" s="86"/>
      <c r="F83" s="86"/>
      <c r="G83" s="86"/>
      <c r="H83" s="86"/>
      <c r="I83" s="86"/>
      <c r="J83" s="86"/>
      <c r="K83" s="86"/>
      <c r="L83" s="86"/>
      <c r="M83" s="86"/>
      <c r="N83" s="86"/>
      <c r="O83" s="86"/>
      <c r="P83" s="86"/>
      <c r="Q83" s="86"/>
      <c r="R83" s="60"/>
      <c r="S83" s="60"/>
      <c r="T83" s="87"/>
      <c r="U83" s="292"/>
      <c r="V83" s="293"/>
    </row>
    <row r="84" spans="1:22" ht="18" x14ac:dyDescent="0.25">
      <c r="A84" s="231"/>
      <c r="B84" s="294"/>
      <c r="C84" s="80">
        <f>'2. Causas y Consecuencias'!D90</f>
        <v>0</v>
      </c>
      <c r="D84" s="80">
        <f>'5. Diseño de Controles'!F84</f>
        <v>0</v>
      </c>
      <c r="E84" s="86"/>
      <c r="F84" s="86"/>
      <c r="G84" s="86"/>
      <c r="H84" s="86"/>
      <c r="I84" s="86"/>
      <c r="J84" s="86"/>
      <c r="K84" s="86"/>
      <c r="L84" s="86"/>
      <c r="M84" s="86"/>
      <c r="N84" s="86"/>
      <c r="O84" s="86"/>
      <c r="P84" s="86"/>
      <c r="Q84" s="86"/>
      <c r="R84" s="60"/>
      <c r="S84" s="60"/>
      <c r="T84" s="87"/>
      <c r="U84" s="292"/>
      <c r="V84" s="293"/>
    </row>
    <row r="85" spans="1:22" ht="54" x14ac:dyDescent="0.25">
      <c r="A85" s="231">
        <v>28</v>
      </c>
      <c r="B85" s="294" t="str">
        <f>'1. Identificación del riesgo'!C39</f>
        <v>Omisión o alteración de las etapas del debido proceso para favorecer o perjudicar al investigado</v>
      </c>
      <c r="C85" s="80" t="str">
        <f>'2. Causas y Consecuencias'!D91</f>
        <v>Ausencia de mecanismos de control y registro de términos y etapas del proceso</v>
      </c>
      <c r="D85" s="80" t="str">
        <f>'5. Diseño de Controles'!F85</f>
        <v>Herramienta para registro y control de etapas procesales</v>
      </c>
      <c r="E85" s="86" t="s">
        <v>151</v>
      </c>
      <c r="F85" s="86">
        <f t="shared" ref="F85" si="153">IF(E85="ASIGNADO","15")+IF(E85="NO ASIGNADO","0")</f>
        <v>15</v>
      </c>
      <c r="G85" s="86" t="s">
        <v>153</v>
      </c>
      <c r="H85" s="86">
        <f t="shared" ref="H85" si="154">IF(G85="ADECUADO","15")+IF(E85="INADECUADO","0")</f>
        <v>15</v>
      </c>
      <c r="I85" s="86" t="s">
        <v>155</v>
      </c>
      <c r="J85" s="86">
        <f t="shared" ref="J85" si="155">IF(I85="OPORTUNA","15")+IF(I85="INOPORTUNA","0")</f>
        <v>15</v>
      </c>
      <c r="K85" s="86" t="s">
        <v>168</v>
      </c>
      <c r="L85" s="86">
        <f t="shared" ref="L85" si="156">IF(K85="PREVENIR","15")+IF(K85="DETECTAR","10")+ IF(K85="NO ES UN CONTROL","0")</f>
        <v>15</v>
      </c>
      <c r="M85" s="86" t="s">
        <v>160</v>
      </c>
      <c r="N85" s="86">
        <f t="shared" ref="N85" si="157">IF(M85="CONFIABLE",15,0)</f>
        <v>15</v>
      </c>
      <c r="O85" s="86" t="s">
        <v>164</v>
      </c>
      <c r="P85" s="86">
        <f t="shared" ref="P85" si="158">IF(O85="SE INVESTIGAN Y RESUELVEN OPORTUNAMENTE",15,0)</f>
        <v>15</v>
      </c>
      <c r="Q85" s="86" t="s">
        <v>163</v>
      </c>
      <c r="R85" s="60"/>
      <c r="S85" s="60"/>
      <c r="T85" s="87" t="s">
        <v>215</v>
      </c>
      <c r="U85" s="292"/>
      <c r="V85" s="293" t="s">
        <v>215</v>
      </c>
    </row>
    <row r="86" spans="1:22" ht="26.25" customHeight="1" x14ac:dyDescent="0.25">
      <c r="A86" s="231"/>
      <c r="B86" s="294"/>
      <c r="C86" s="80">
        <f>'2. Causas y Consecuencias'!D92</f>
        <v>0</v>
      </c>
      <c r="D86" s="80">
        <f>'5. Diseño de Controles'!F86</f>
        <v>0</v>
      </c>
      <c r="E86" s="86"/>
      <c r="F86" s="86"/>
      <c r="G86" s="86"/>
      <c r="H86" s="86"/>
      <c r="I86" s="86"/>
      <c r="J86" s="86"/>
      <c r="K86" s="86"/>
      <c r="L86" s="86"/>
      <c r="M86" s="86"/>
      <c r="N86" s="86"/>
      <c r="O86" s="86"/>
      <c r="P86" s="86"/>
      <c r="Q86" s="86"/>
      <c r="R86" s="60"/>
      <c r="S86" s="60"/>
      <c r="T86" s="87"/>
      <c r="U86" s="292"/>
      <c r="V86" s="293"/>
    </row>
    <row r="87" spans="1:22" ht="18" customHeight="1" x14ac:dyDescent="0.25">
      <c r="A87" s="231"/>
      <c r="B87" s="294"/>
      <c r="C87" s="80">
        <f>'2. Causas y Consecuencias'!D93</f>
        <v>0</v>
      </c>
      <c r="D87" s="80">
        <f>'5. Diseño de Controles'!F87</f>
        <v>0</v>
      </c>
      <c r="E87" s="86"/>
      <c r="F87" s="86"/>
      <c r="G87" s="86"/>
      <c r="H87" s="86"/>
      <c r="I87" s="86"/>
      <c r="J87" s="86"/>
      <c r="K87" s="86"/>
      <c r="L87" s="86"/>
      <c r="M87" s="86"/>
      <c r="N87" s="86"/>
      <c r="O87" s="86"/>
      <c r="P87" s="86"/>
      <c r="Q87" s="86"/>
      <c r="R87" s="60"/>
      <c r="S87" s="60"/>
      <c r="T87" s="87"/>
      <c r="U87" s="292"/>
      <c r="V87" s="293"/>
    </row>
  </sheetData>
  <sheetProtection algorithmName="SHA-512" hashValue="knCNliS4ByxAHM5MpR3cyl9iBlIrUMuDFN+c7Fi7pZMMhoQjG2tDkADeiv19Kb5tDxtxQR9S4XlxTdaXmHHhvQ==" saltValue="Rbte5afeDZmanwUvb60Nhw==" spinCount="100000" sheet="1" objects="1" scenarios="1"/>
  <mergeCells count="119">
    <mergeCell ref="A49:A51"/>
    <mergeCell ref="B49:B51"/>
    <mergeCell ref="A19:A21"/>
    <mergeCell ref="B19:B21"/>
    <mergeCell ref="A25:A27"/>
    <mergeCell ref="B25:B27"/>
    <mergeCell ref="A28:A30"/>
    <mergeCell ref="B28:B30"/>
    <mergeCell ref="A31:A33"/>
    <mergeCell ref="B31:B33"/>
    <mergeCell ref="A34:A36"/>
    <mergeCell ref="B34:B36"/>
    <mergeCell ref="A43:A45"/>
    <mergeCell ref="A10:A12"/>
    <mergeCell ref="B10:B12"/>
    <mergeCell ref="A13:A15"/>
    <mergeCell ref="A22:A24"/>
    <mergeCell ref="B22:B24"/>
    <mergeCell ref="B43:B45"/>
    <mergeCell ref="A46:A48"/>
    <mergeCell ref="B46:B48"/>
    <mergeCell ref="A37:A39"/>
    <mergeCell ref="B37:B39"/>
    <mergeCell ref="S2:V2"/>
    <mergeCell ref="A1:V1"/>
    <mergeCell ref="U4:U6"/>
    <mergeCell ref="B13:B15"/>
    <mergeCell ref="A16:A18"/>
    <mergeCell ref="B16:B18"/>
    <mergeCell ref="V4:V6"/>
    <mergeCell ref="V10:V12"/>
    <mergeCell ref="V13:V15"/>
    <mergeCell ref="V16:V18"/>
    <mergeCell ref="A2:A3"/>
    <mergeCell ref="B2:B3"/>
    <mergeCell ref="C2:C3"/>
    <mergeCell ref="D2:D3"/>
    <mergeCell ref="E2:G2"/>
    <mergeCell ref="V7:V9"/>
    <mergeCell ref="U7:U9"/>
    <mergeCell ref="U10:U12"/>
    <mergeCell ref="U13:U15"/>
    <mergeCell ref="U16:U18"/>
    <mergeCell ref="A4:A6"/>
    <mergeCell ref="B4:B6"/>
    <mergeCell ref="A7:A9"/>
    <mergeCell ref="B7:B9"/>
    <mergeCell ref="U19:U21"/>
    <mergeCell ref="V49:V51"/>
    <mergeCell ref="V52:V54"/>
    <mergeCell ref="V55:V57"/>
    <mergeCell ref="V58:V60"/>
    <mergeCell ref="V34:V36"/>
    <mergeCell ref="V37:V39"/>
    <mergeCell ref="V40:V42"/>
    <mergeCell ref="V43:V45"/>
    <mergeCell ref="V46:V48"/>
    <mergeCell ref="V22:V24"/>
    <mergeCell ref="V25:V27"/>
    <mergeCell ref="V28:V30"/>
    <mergeCell ref="V31:V33"/>
    <mergeCell ref="V19:V21"/>
    <mergeCell ref="U37:U39"/>
    <mergeCell ref="U40:U42"/>
    <mergeCell ref="U43:U45"/>
    <mergeCell ref="U46:U48"/>
    <mergeCell ref="U49:U51"/>
    <mergeCell ref="U22:U24"/>
    <mergeCell ref="U25:U27"/>
    <mergeCell ref="U28:U30"/>
    <mergeCell ref="U31:U33"/>
    <mergeCell ref="U34:U36"/>
    <mergeCell ref="A64:A66"/>
    <mergeCell ref="B64:B66"/>
    <mergeCell ref="U64:U66"/>
    <mergeCell ref="V64:V66"/>
    <mergeCell ref="A67:A69"/>
    <mergeCell ref="B67:B69"/>
    <mergeCell ref="U67:U69"/>
    <mergeCell ref="V67:V69"/>
    <mergeCell ref="U52:U54"/>
    <mergeCell ref="U55:U57"/>
    <mergeCell ref="U58:U60"/>
    <mergeCell ref="U61:U63"/>
    <mergeCell ref="V61:V63"/>
    <mergeCell ref="A58:A60"/>
    <mergeCell ref="B58:B60"/>
    <mergeCell ref="A61:A63"/>
    <mergeCell ref="B61:B63"/>
    <mergeCell ref="A55:A57"/>
    <mergeCell ref="B55:B57"/>
    <mergeCell ref="A52:A54"/>
    <mergeCell ref="B52:B54"/>
    <mergeCell ref="A40:A42"/>
    <mergeCell ref="B40:B42"/>
    <mergeCell ref="A70:A72"/>
    <mergeCell ref="B70:B72"/>
    <mergeCell ref="U70:U72"/>
    <mergeCell ref="V70:V72"/>
    <mergeCell ref="A73:A75"/>
    <mergeCell ref="B73:B75"/>
    <mergeCell ref="U73:U75"/>
    <mergeCell ref="V73:V75"/>
    <mergeCell ref="A76:A78"/>
    <mergeCell ref="B76:B78"/>
    <mergeCell ref="U85:U87"/>
    <mergeCell ref="V85:V87"/>
    <mergeCell ref="A82:A84"/>
    <mergeCell ref="B82:B84"/>
    <mergeCell ref="U82:U84"/>
    <mergeCell ref="V82:V84"/>
    <mergeCell ref="A85:A87"/>
    <mergeCell ref="B85:B87"/>
    <mergeCell ref="U76:U78"/>
    <mergeCell ref="V76:V78"/>
    <mergeCell ref="A79:A81"/>
    <mergeCell ref="B79:B81"/>
    <mergeCell ref="U79:U81"/>
    <mergeCell ref="V79:V81"/>
  </mergeCells>
  <pageMargins left="1.4960629921259843" right="0.70866141732283472" top="0.55118110236220474" bottom="0.55118110236220474" header="0.31496062992125984" footer="0.31496062992125984"/>
  <pageSetup paperSize="5" scale="40" orientation="landscape" horizontalDpi="4294967293" verticalDpi="360" r:id="rId1"/>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700-000000000000}">
          <x14:formula1>
            <xm:f>'NO TOCAR'!$B$32:$B$33</xm:f>
          </x14:formula1>
          <xm:sqref>E87 E75 E78 E4:E57</xm:sqref>
        </x14:dataValidation>
        <x14:dataValidation type="list" allowBlank="1" showInputMessage="1" showErrorMessage="1" xr:uid="{00000000-0002-0000-0700-000001000000}">
          <x14:formula1>
            <xm:f>'NO TOCAR'!$B$34:$B$35</xm:f>
          </x14:formula1>
          <xm:sqref>G87 G75 G78 G4:G57</xm:sqref>
        </x14:dataValidation>
        <x14:dataValidation type="list" allowBlank="1" showInputMessage="1" showErrorMessage="1" xr:uid="{00000000-0002-0000-0700-000002000000}">
          <x14:formula1>
            <xm:f>'NO TOCAR'!$B$38:$B$39</xm:f>
          </x14:formula1>
          <xm:sqref>I87 I75 I78 I4:I57</xm:sqref>
        </x14:dataValidation>
        <x14:dataValidation type="list" allowBlank="1" showInputMessage="1" showErrorMessage="1" xr:uid="{00000000-0002-0000-0700-000003000000}">
          <x14:formula1>
            <xm:f>'NO TOCAR'!$B$47:$B$48</xm:f>
          </x14:formula1>
          <xm:sqref>M87 M75 M78 M4:M57</xm:sqref>
        </x14:dataValidation>
        <x14:dataValidation type="list" allowBlank="1" showInputMessage="1" showErrorMessage="1" xr:uid="{00000000-0002-0000-0700-000004000000}">
          <x14:formula1>
            <xm:f>'NO TOCAR'!$B$51:$B$52</xm:f>
          </x14:formula1>
          <xm:sqref>O87 O75 O78 O4:O57</xm:sqref>
        </x14:dataValidation>
        <x14:dataValidation type="list" allowBlank="1" showInputMessage="1" showErrorMessage="1" xr:uid="{00000000-0002-0000-0700-000005000000}">
          <x14:formula1>
            <xm:f>'NO TOCAR'!$B$42:$B$44</xm:f>
          </x14:formula1>
          <xm:sqref>K87 K75 K78 K4:K57</xm:sqref>
        </x14:dataValidation>
        <x14:dataValidation type="list" allowBlank="1" showInputMessage="1" showErrorMessage="1" xr:uid="{00000000-0002-0000-0700-000006000000}">
          <x14:formula1>
            <xm:f>'NO TOCAR'!$B$55:$B$57</xm:f>
          </x14:formula1>
          <xm:sqref>Q87 Q75 Q78 Q4:Q57</xm:sqref>
        </x14:dataValidation>
        <x14:dataValidation type="list" allowBlank="1" showInputMessage="1" showErrorMessage="1" xr:uid="{00000000-0002-0000-0700-000007000000}">
          <x14:formula1>
            <xm:f>'C:\Users\EDGARDO\Downloads\[Mapa de Riesgos de Corrupción Alcaldía de Ciénaga 2020.xlsx]NO TOCAR'!#REF!</xm:f>
          </x14:formula1>
          <xm:sqref>E73:E74 E58:E67 G73:G74 G58:G67 I73:I74 I58:I67 M73:M74 M58:M67 O73:O74 O58:O67 K73:K74 K58:K67 Q73:Q74 Q58:Q67 E76:E77 G76:G77 I76:I77 M76:M77 O76:O77 K76:K77 Q76:Q77 E79:E86 G79:G86 I79:I86 M79:M86 O79:O86 K79:K86 Q79:Q86</xm:sqref>
        </x14:dataValidation>
        <x14:dataValidation type="list" allowBlank="1" showInputMessage="1" showErrorMessage="1" xr:uid="{00000000-0002-0000-0700-000008000000}">
          <x14:formula1>
            <xm:f>'C:\Users\245g6-2019\Desktop\[Riesgos de Corrupción alcaldía de Fundación 2019 OK.xlsx]NO TOCAR'!#REF!</xm:f>
          </x14:formula1>
          <xm:sqref>E70:E72 G70:G72 I70:I72 M70:M72 O70:O72 K70:K72 Q70:Q72</xm:sqref>
        </x14:dataValidation>
        <x14:dataValidation type="list" allowBlank="1" showInputMessage="1" showErrorMessage="1" xr:uid="{00000000-0002-0000-0700-000009000000}">
          <x14:formula1>
            <xm:f>'C:\Users\EDGARDO\Downloads\[Mapa Riesgos de Corrupción Alc. San Pablo 20200715.xlsx]NO TOCAR'!#REF!</xm:f>
          </x14:formula1>
          <xm:sqref>Q68:Q69 E68:E69 G68:G69 I68:I69 M68:M69 O68:O69 K68:K69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tabColor rgb="FF00BC00"/>
  </sheetPr>
  <dimension ref="A1:F37"/>
  <sheetViews>
    <sheetView zoomScale="70" zoomScaleNormal="70" workbookViewId="0">
      <selection activeCell="A13" sqref="A13:F35"/>
    </sheetView>
  </sheetViews>
  <sheetFormatPr baseColWidth="10" defaultRowHeight="14.25" x14ac:dyDescent="0.25"/>
  <cols>
    <col min="1" max="1" width="19.140625" style="14" customWidth="1"/>
    <col min="2" max="2" width="58.140625" style="14" customWidth="1"/>
    <col min="3" max="3" width="17.7109375" style="14" customWidth="1"/>
    <col min="4" max="4" width="55.28515625" style="14" customWidth="1"/>
    <col min="5" max="5" width="18.5703125" style="14" customWidth="1"/>
    <col min="6" max="6" width="24.42578125" style="14" customWidth="1"/>
    <col min="7" max="16384" width="11.42578125" style="14"/>
  </cols>
  <sheetData>
    <row r="1" spans="1:6" x14ac:dyDescent="0.25">
      <c r="A1" s="305"/>
      <c r="B1" s="305"/>
      <c r="C1" s="305"/>
      <c r="D1" s="305"/>
      <c r="E1" s="305"/>
      <c r="F1" s="305"/>
    </row>
    <row r="2" spans="1:6" x14ac:dyDescent="0.25">
      <c r="A2" s="305"/>
      <c r="B2" s="305"/>
      <c r="C2" s="305"/>
      <c r="D2" s="305"/>
      <c r="E2" s="305"/>
      <c r="F2" s="305"/>
    </row>
    <row r="3" spans="1:6" x14ac:dyDescent="0.25">
      <c r="A3" s="305"/>
      <c r="B3" s="305"/>
      <c r="C3" s="305"/>
      <c r="D3" s="305"/>
      <c r="E3" s="305"/>
      <c r="F3" s="305"/>
    </row>
    <row r="4" spans="1:6" x14ac:dyDescent="0.25">
      <c r="A4" s="305"/>
      <c r="B4" s="305"/>
      <c r="C4" s="305"/>
      <c r="D4" s="305"/>
      <c r="E4" s="305"/>
      <c r="F4" s="305"/>
    </row>
    <row r="5" spans="1:6" x14ac:dyDescent="0.25">
      <c r="A5" s="305"/>
      <c r="B5" s="305"/>
      <c r="C5" s="305"/>
      <c r="D5" s="305"/>
      <c r="E5" s="305"/>
      <c r="F5" s="305"/>
    </row>
    <row r="6" spans="1:6" x14ac:dyDescent="0.25">
      <c r="A6" s="305"/>
      <c r="B6" s="305"/>
      <c r="C6" s="305"/>
      <c r="D6" s="305"/>
      <c r="E6" s="305"/>
      <c r="F6" s="305"/>
    </row>
    <row r="7" spans="1:6" x14ac:dyDescent="0.25">
      <c r="A7" s="305"/>
      <c r="B7" s="305"/>
      <c r="C7" s="305"/>
      <c r="D7" s="305"/>
      <c r="E7" s="305"/>
      <c r="F7" s="305"/>
    </row>
    <row r="8" spans="1:6" x14ac:dyDescent="0.25">
      <c r="A8" s="305"/>
      <c r="B8" s="305"/>
      <c r="C8" s="305"/>
      <c r="D8" s="305"/>
      <c r="E8" s="305"/>
      <c r="F8" s="305"/>
    </row>
    <row r="9" spans="1:6" x14ac:dyDescent="0.25">
      <c r="A9" s="305"/>
      <c r="B9" s="305"/>
      <c r="C9" s="305"/>
      <c r="D9" s="305"/>
      <c r="E9" s="305"/>
      <c r="F9" s="305"/>
    </row>
    <row r="10" spans="1:6" x14ac:dyDescent="0.25">
      <c r="A10" s="305"/>
      <c r="B10" s="305"/>
      <c r="C10" s="305"/>
      <c r="D10" s="305"/>
      <c r="E10" s="305"/>
      <c r="F10" s="305"/>
    </row>
    <row r="12" spans="1:6" ht="15" customHeight="1" x14ac:dyDescent="0.25"/>
    <row r="13" spans="1:6" ht="36" customHeight="1" x14ac:dyDescent="0.25">
      <c r="A13" s="21" t="s">
        <v>103</v>
      </c>
      <c r="B13" s="22" t="s">
        <v>101</v>
      </c>
      <c r="C13" s="22" t="s">
        <v>32</v>
      </c>
      <c r="D13" s="22" t="s">
        <v>102</v>
      </c>
      <c r="E13" s="22" t="s">
        <v>32</v>
      </c>
      <c r="F13" s="21" t="s">
        <v>103</v>
      </c>
    </row>
    <row r="14" spans="1:6" ht="25.5" x14ac:dyDescent="0.25">
      <c r="A14" s="304" t="s">
        <v>59</v>
      </c>
      <c r="B14" s="25" t="s">
        <v>96</v>
      </c>
      <c r="C14" s="304">
        <v>5</v>
      </c>
      <c r="D14" s="25" t="s">
        <v>77</v>
      </c>
      <c r="E14" s="304">
        <v>5</v>
      </c>
      <c r="F14" s="304" t="s">
        <v>59</v>
      </c>
    </row>
    <row r="15" spans="1:6" ht="25.5" x14ac:dyDescent="0.25">
      <c r="A15" s="304"/>
      <c r="B15" s="25" t="s">
        <v>60</v>
      </c>
      <c r="C15" s="304"/>
      <c r="D15" s="25" t="s">
        <v>76</v>
      </c>
      <c r="E15" s="304"/>
      <c r="F15" s="304"/>
    </row>
    <row r="16" spans="1:6" ht="25.5" x14ac:dyDescent="0.25">
      <c r="A16" s="304"/>
      <c r="B16" s="25" t="s">
        <v>61</v>
      </c>
      <c r="C16" s="304"/>
      <c r="D16" s="25" t="s">
        <v>112</v>
      </c>
      <c r="E16" s="304"/>
      <c r="F16" s="304"/>
    </row>
    <row r="17" spans="1:6" ht="38.25" x14ac:dyDescent="0.25">
      <c r="A17" s="304"/>
      <c r="B17" s="25" t="s">
        <v>62</v>
      </c>
      <c r="C17" s="304"/>
      <c r="D17" s="25" t="s">
        <v>78</v>
      </c>
      <c r="E17" s="304"/>
      <c r="F17" s="304"/>
    </row>
    <row r="18" spans="1:6" ht="25.5" x14ac:dyDescent="0.25">
      <c r="A18" s="306" t="s">
        <v>63</v>
      </c>
      <c r="B18" s="26" t="s">
        <v>97</v>
      </c>
      <c r="C18" s="306">
        <v>4</v>
      </c>
      <c r="D18" s="25" t="s">
        <v>79</v>
      </c>
      <c r="E18" s="304"/>
      <c r="F18" s="304"/>
    </row>
    <row r="19" spans="1:6" ht="27.75" customHeight="1" x14ac:dyDescent="0.25">
      <c r="A19" s="306"/>
      <c r="B19" s="26" t="s">
        <v>64</v>
      </c>
      <c r="C19" s="306"/>
      <c r="D19" s="26" t="s">
        <v>80</v>
      </c>
      <c r="E19" s="306">
        <v>4</v>
      </c>
      <c r="F19" s="306" t="s">
        <v>63</v>
      </c>
    </row>
    <row r="20" spans="1:6" ht="25.5" x14ac:dyDescent="0.25">
      <c r="A20" s="306"/>
      <c r="B20" s="26" t="s">
        <v>65</v>
      </c>
      <c r="C20" s="306"/>
      <c r="D20" s="26" t="s">
        <v>81</v>
      </c>
      <c r="E20" s="306"/>
      <c r="F20" s="306"/>
    </row>
    <row r="21" spans="1:6" ht="38.25" x14ac:dyDescent="0.25">
      <c r="A21" s="306"/>
      <c r="B21" s="26" t="s">
        <v>66</v>
      </c>
      <c r="C21" s="306"/>
      <c r="D21" s="26" t="s">
        <v>82</v>
      </c>
      <c r="E21" s="306"/>
      <c r="F21" s="306"/>
    </row>
    <row r="22" spans="1:6" ht="25.5" x14ac:dyDescent="0.25">
      <c r="A22" s="301" t="s">
        <v>55</v>
      </c>
      <c r="B22" s="16" t="s">
        <v>98</v>
      </c>
      <c r="C22" s="301">
        <v>3</v>
      </c>
      <c r="D22" s="26" t="s">
        <v>83</v>
      </c>
      <c r="E22" s="306"/>
      <c r="F22" s="306"/>
    </row>
    <row r="23" spans="1:6" ht="38.25" x14ac:dyDescent="0.25">
      <c r="A23" s="301"/>
      <c r="B23" s="16" t="s">
        <v>56</v>
      </c>
      <c r="C23" s="301"/>
      <c r="D23" s="26" t="s">
        <v>84</v>
      </c>
      <c r="E23" s="306"/>
      <c r="F23" s="306"/>
    </row>
    <row r="24" spans="1:6" ht="25.5" x14ac:dyDescent="0.25">
      <c r="A24" s="301"/>
      <c r="B24" s="16" t="s">
        <v>57</v>
      </c>
      <c r="C24" s="301"/>
      <c r="D24" s="17" t="s">
        <v>85</v>
      </c>
      <c r="E24" s="301">
        <v>3</v>
      </c>
      <c r="F24" s="301" t="s">
        <v>55</v>
      </c>
    </row>
    <row r="25" spans="1:6" ht="38.25" x14ac:dyDescent="0.25">
      <c r="A25" s="301"/>
      <c r="B25" s="16" t="s">
        <v>58</v>
      </c>
      <c r="C25" s="301"/>
      <c r="D25" s="16" t="s">
        <v>86</v>
      </c>
      <c r="E25" s="301"/>
      <c r="F25" s="301"/>
    </row>
    <row r="26" spans="1:6" ht="22.5" customHeight="1" x14ac:dyDescent="0.25">
      <c r="A26" s="302" t="s">
        <v>70</v>
      </c>
      <c r="B26" s="27" t="s">
        <v>99</v>
      </c>
      <c r="C26" s="302">
        <v>2</v>
      </c>
      <c r="D26" s="16" t="s">
        <v>87</v>
      </c>
      <c r="E26" s="301"/>
      <c r="F26" s="301"/>
    </row>
    <row r="27" spans="1:6" ht="25.5" x14ac:dyDescent="0.25">
      <c r="A27" s="302"/>
      <c r="B27" s="27" t="s">
        <v>67</v>
      </c>
      <c r="C27" s="302"/>
      <c r="D27" s="16" t="s">
        <v>88</v>
      </c>
      <c r="E27" s="301"/>
      <c r="F27" s="301"/>
    </row>
    <row r="28" spans="1:6" ht="38.25" x14ac:dyDescent="0.25">
      <c r="A28" s="302"/>
      <c r="B28" s="27" t="s">
        <v>68</v>
      </c>
      <c r="C28" s="302"/>
      <c r="D28" s="16" t="s">
        <v>89</v>
      </c>
      <c r="E28" s="301"/>
      <c r="F28" s="301"/>
    </row>
    <row r="29" spans="1:6" ht="57" x14ac:dyDescent="0.25">
      <c r="A29" s="302"/>
      <c r="B29" s="28" t="s">
        <v>69</v>
      </c>
      <c r="C29" s="302"/>
      <c r="D29" s="16" t="s">
        <v>100</v>
      </c>
      <c r="E29" s="301"/>
      <c r="F29" s="301"/>
    </row>
    <row r="30" spans="1:6" ht="28.5" x14ac:dyDescent="0.25">
      <c r="A30" s="303" t="s">
        <v>75</v>
      </c>
      <c r="B30" s="18" t="s">
        <v>71</v>
      </c>
      <c r="C30" s="303">
        <v>1</v>
      </c>
      <c r="D30" s="27" t="s">
        <v>90</v>
      </c>
      <c r="E30" s="302">
        <v>2</v>
      </c>
      <c r="F30" s="302" t="s">
        <v>70</v>
      </c>
    </row>
    <row r="31" spans="1:6" ht="28.5" x14ac:dyDescent="0.25">
      <c r="A31" s="303"/>
      <c r="B31" s="18" t="s">
        <v>72</v>
      </c>
      <c r="C31" s="303"/>
      <c r="D31" s="27" t="s">
        <v>91</v>
      </c>
      <c r="E31" s="302"/>
      <c r="F31" s="302"/>
    </row>
    <row r="32" spans="1:6" ht="42.75" x14ac:dyDescent="0.25">
      <c r="A32" s="303"/>
      <c r="B32" s="18" t="s">
        <v>73</v>
      </c>
      <c r="C32" s="303"/>
      <c r="D32" s="27" t="s">
        <v>92</v>
      </c>
      <c r="E32" s="302"/>
      <c r="F32" s="302"/>
    </row>
    <row r="33" spans="1:6" ht="57" x14ac:dyDescent="0.25">
      <c r="A33" s="303"/>
      <c r="B33" s="18" t="s">
        <v>74</v>
      </c>
      <c r="C33" s="303"/>
      <c r="D33" s="19" t="s">
        <v>93</v>
      </c>
      <c r="E33" s="303">
        <v>1</v>
      </c>
      <c r="F33" s="303" t="s">
        <v>75</v>
      </c>
    </row>
    <row r="34" spans="1:6" x14ac:dyDescent="0.25">
      <c r="D34" s="19" t="s">
        <v>94</v>
      </c>
      <c r="E34" s="303"/>
      <c r="F34" s="303"/>
    </row>
    <row r="35" spans="1:6" x14ac:dyDescent="0.25">
      <c r="D35" s="20" t="s">
        <v>95</v>
      </c>
      <c r="E35" s="303"/>
      <c r="F35" s="303"/>
    </row>
    <row r="37" spans="1:6" ht="23.25" customHeight="1" x14ac:dyDescent="0.25"/>
  </sheetData>
  <mergeCells count="21">
    <mergeCell ref="A1:F10"/>
    <mergeCell ref="E33:E35"/>
    <mergeCell ref="A14:A17"/>
    <mergeCell ref="A18:A21"/>
    <mergeCell ref="A22:A25"/>
    <mergeCell ref="A26:A29"/>
    <mergeCell ref="A30:A33"/>
    <mergeCell ref="E14:E18"/>
    <mergeCell ref="E19:E23"/>
    <mergeCell ref="E24:E29"/>
    <mergeCell ref="E30:E32"/>
    <mergeCell ref="F14:F18"/>
    <mergeCell ref="F19:F23"/>
    <mergeCell ref="F24:F29"/>
    <mergeCell ref="F30:F32"/>
    <mergeCell ref="C18:C21"/>
    <mergeCell ref="C22:C25"/>
    <mergeCell ref="C26:C29"/>
    <mergeCell ref="C30:C33"/>
    <mergeCell ref="C14:C17"/>
    <mergeCell ref="F33:F35"/>
  </mergeCells>
  <pageMargins left="0.7" right="0.7" top="0.75" bottom="0.75" header="0.3" footer="0.3"/>
  <pageSetup paperSize="9" orientation="portrait" horizontalDpi="0"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E9DDC30694A00B4C96344BCA853927A6" ma:contentTypeVersion="0" ma:contentTypeDescription="Crear nuevo documento." ma:contentTypeScope="" ma:versionID="ffd9a829037025abf5a7cd730994fa9c">
  <xsd:schema xmlns:xsd="http://www.w3.org/2001/XMLSchema" xmlns:xs="http://www.w3.org/2001/XMLSchema" xmlns:p="http://schemas.microsoft.com/office/2006/metadata/properties" targetNamespace="http://schemas.microsoft.com/office/2006/metadata/properties" ma:root="true" ma:fieldsID="3f6edc329ff236629c56e3b879b320d0">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11E8122-10E2-4D0E-8ED3-27864CEB840D}"/>
</file>

<file path=customXml/itemProps2.xml><?xml version="1.0" encoding="utf-8"?>
<ds:datastoreItem xmlns:ds="http://schemas.openxmlformats.org/officeDocument/2006/customXml" ds:itemID="{507435EB-AA1C-458C-99CE-92642C87C29B}"/>
</file>

<file path=customXml/itemProps3.xml><?xml version="1.0" encoding="utf-8"?>
<ds:datastoreItem xmlns:ds="http://schemas.openxmlformats.org/officeDocument/2006/customXml" ds:itemID="{0142510A-D655-49F3-BB0F-FAD698B10626}"/>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6</vt:i4>
      </vt:variant>
    </vt:vector>
  </HeadingPairs>
  <TitlesOfParts>
    <vt:vector size="17" baseType="lpstr">
      <vt:lpstr>Mapa_de_Riesgo</vt:lpstr>
      <vt:lpstr>1. Identificación del riesgo</vt:lpstr>
      <vt:lpstr>2. Causas y Consecuencias</vt:lpstr>
      <vt:lpstr>3. Probabilidad</vt:lpstr>
      <vt:lpstr>4. Impacto</vt:lpstr>
      <vt:lpstr>5. Diseño de Controles</vt:lpstr>
      <vt:lpstr>Mapa de Calor</vt:lpstr>
      <vt:lpstr>6.Análisis_de_controles</vt:lpstr>
      <vt:lpstr>Determinación del Impacto</vt:lpstr>
      <vt:lpstr>NO TOCAR</vt:lpstr>
      <vt:lpstr>NO TOCAR2</vt:lpstr>
      <vt:lpstr>'1. Identificación del riesgo'!Títulos_a_imprimir</vt:lpstr>
      <vt:lpstr>'2. Causas y Consecuencias'!Títulos_a_imprimir</vt:lpstr>
      <vt:lpstr>'4. Impacto'!Títulos_a_imprimir</vt:lpstr>
      <vt:lpstr>'5. Diseño de Controles'!Títulos_a_imprimir</vt:lpstr>
      <vt:lpstr>'6.Análisis_de_controles'!Títulos_a_imprimir</vt:lpstr>
      <vt:lpstr>Mapa_de_Riesgo!Títulos_a_imprimir</vt:lpstr>
    </vt:vector>
  </TitlesOfParts>
  <Company>HP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jctorres</dc:creator>
  <cp:lastModifiedBy>Edgardo</cp:lastModifiedBy>
  <cp:lastPrinted>2020-02-12T18:50:35Z</cp:lastPrinted>
  <dcterms:created xsi:type="dcterms:W3CDTF">2015-01-04T01:02:40Z</dcterms:created>
  <dcterms:modified xsi:type="dcterms:W3CDTF">2024-01-29T22:44:31Z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0x010100E9DDC30694A00B4C96344BCA853927A6</vt:lpwstr>
  </property>
</Properties>
</file>