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1.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drawings/drawing10.xml" ContentType="application/vnd.openxmlformats-officedocument.drawing+xml"/>
  <Override PartName="/xl/styles.xml" ContentType="application/vnd.openxmlformats-officedocument.spreadsheetml.styles+xml"/>
  <Override PartName="/xl/charts/chart1.xml" ContentType="application/vnd.openxmlformats-officedocument.drawingml.chart+xml"/>
  <Override PartName="/xl/worksheets/sheet15.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worksheets/sheet13.xml" ContentType="application/vnd.openxmlformats-officedocument.spreadsheetml.worksheet+xml"/>
  <Override PartName="/xl/drawings/drawing2.xml" ContentType="application/vnd.openxmlformats-officedocument.drawing+xml"/>
  <Override PartName="/xl/drawings/drawing5.xml" ContentType="application/vnd.openxmlformats-officedocument.drawing+xml"/>
  <Override PartName="/xl/worksheets/sheet5.xml" ContentType="application/vnd.openxmlformats-officedocument.spreadsheetml.worksheet+xml"/>
  <Override PartName="/xl/drawings/drawing4.xml" ContentType="application/vnd.openxmlformats-officedocument.drawing+xml"/>
  <Override PartName="/xl/worksheets/sheet6.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7.xml" ContentType="application/vnd.openxmlformats-officedocument.spreadsheetml.externalLink+xml"/>
  <Override PartName="/xl/externalLinks/externalLink3.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hidePivotFieldList="1" defaultThemeVersion="124226"/>
  <bookViews>
    <workbookView xWindow="0" yWindow="0" windowWidth="20490" windowHeight="7755"/>
  </bookViews>
  <sheets>
    <sheet name="Mapa_de_Riesgo" sheetId="35" r:id="rId1"/>
    <sheet name="Integridad" sheetId="36" r:id="rId2"/>
    <sheet name="Antitrámites" sheetId="37" r:id="rId3"/>
    <sheet name="Rendición de Cuentas" sheetId="38" r:id="rId4"/>
    <sheet name="Transparencia" sheetId="39" r:id="rId5"/>
    <sheet name="Atención al Ciudadano" sheetId="40" r:id="rId6"/>
    <sheet name="Resultados Seguimiento" sheetId="41" r:id="rId7"/>
    <sheet name="1. Identificación del riesgo" sheetId="25" state="hidden" r:id="rId8"/>
    <sheet name="2. Descripción del Riesgo" sheetId="13" state="hidden" r:id="rId9"/>
    <sheet name="3. Probabilidad" sheetId="19" state="hidden" r:id="rId10"/>
    <sheet name="4. Impacto" sheetId="31" state="hidden" r:id="rId11"/>
    <sheet name="5. Diseño de Controles" sheetId="32" state="hidden" r:id="rId12"/>
    <sheet name="Mapa de Calor" sheetId="21" state="hidden" r:id="rId13"/>
    <sheet name="6.Análisis_de_controles" sheetId="33" state="hidden" r:id="rId14"/>
    <sheet name="Determinación del Impacto" sheetId="22" state="hidden" r:id="rId15"/>
    <sheet name="7. Indicadores" sheetId="34" state="hidden" r:id="rId16"/>
    <sheet name="NO TOCAR" sheetId="3" state="hidden" r:id="rId17"/>
    <sheet name="NO TOCAR2" sheetId="24"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0" hidden="1">Mapa_de_Riesgo!$P$15:$P$171</definedName>
    <definedName name="_xlnm.Print_Area" localSheetId="2">Antitrámites!$A$1:$I$21</definedName>
    <definedName name="_xlnm.Print_Area" localSheetId="1">Integridad!$A$1:$I$21</definedName>
    <definedName name="_xlnm.Print_Area" localSheetId="0">Mapa_de_Riesgo!$A$1:$AA$171</definedName>
    <definedName name="_xlnm.Print_Area" localSheetId="3">'Rendición de Cuentas'!$A$1:$I$18</definedName>
    <definedName name="_xlnm.Print_Area" localSheetId="4">Transparencia!$A$1:$I$17</definedName>
  </definedNames>
  <calcPr calcId="144525"/>
</workbook>
</file>

<file path=xl/calcChain.xml><?xml version="1.0" encoding="utf-8"?>
<calcChain xmlns="http://schemas.openxmlformats.org/spreadsheetml/2006/main">
  <c r="H11" i="40" l="1"/>
  <c r="H15" i="37" l="1"/>
  <c r="H12" i="37" l="1"/>
  <c r="Z163" i="35"/>
  <c r="Z94" i="35" l="1"/>
  <c r="P59" i="35" l="1"/>
  <c r="Z54" i="35"/>
  <c r="Z53" i="35"/>
  <c r="Z42" i="35" l="1"/>
  <c r="Z37" i="35"/>
  <c r="Z38" i="35"/>
  <c r="Z35" i="35"/>
  <c r="H12" i="40" l="1"/>
  <c r="H10" i="40"/>
  <c r="H12" i="39"/>
  <c r="H11" i="39"/>
  <c r="H10" i="38"/>
  <c r="H11" i="38"/>
  <c r="H12" i="38"/>
  <c r="H9" i="38"/>
  <c r="H13" i="37"/>
  <c r="H14" i="37"/>
  <c r="H11" i="37"/>
  <c r="H11" i="36"/>
  <c r="H12" i="36"/>
  <c r="H13" i="36"/>
  <c r="H14" i="36"/>
  <c r="H15" i="36"/>
  <c r="H16" i="36"/>
  <c r="H17" i="36"/>
  <c r="H10" i="36"/>
  <c r="C58" i="35"/>
  <c r="N31" i="35"/>
  <c r="Z21" i="35"/>
  <c r="Z22" i="35"/>
  <c r="Z23" i="35"/>
  <c r="Z24" i="35"/>
  <c r="Z25" i="35"/>
  <c r="Z26" i="35"/>
  <c r="Z27" i="35"/>
  <c r="Z28" i="35"/>
  <c r="Z29" i="35"/>
  <c r="Z30" i="35"/>
  <c r="Z31" i="35"/>
  <c r="Z32" i="35"/>
  <c r="Z33" i="35"/>
  <c r="Z34" i="35"/>
  <c r="Z36" i="35"/>
  <c r="Z39" i="35"/>
  <c r="Z40" i="35"/>
  <c r="Z41" i="35"/>
  <c r="Z43" i="35"/>
  <c r="Z44" i="35"/>
  <c r="Z45" i="35"/>
  <c r="Z46" i="35"/>
  <c r="Z47" i="35"/>
  <c r="Z48" i="35"/>
  <c r="Z49" i="35"/>
  <c r="Z50" i="35"/>
  <c r="Z51" i="35"/>
  <c r="Z52" i="35"/>
  <c r="Z55" i="35"/>
  <c r="Z56" i="35"/>
  <c r="Z57" i="35"/>
  <c r="Z58" i="35"/>
  <c r="Z59" i="35"/>
  <c r="Z60" i="35"/>
  <c r="Z61" i="35"/>
  <c r="Z62" i="35"/>
  <c r="Z63" i="35"/>
  <c r="Z64" i="35"/>
  <c r="Z65" i="35"/>
  <c r="Z66" i="35"/>
  <c r="Z67" i="35"/>
  <c r="Z68" i="35"/>
  <c r="Z69" i="35"/>
  <c r="Z70" i="35"/>
  <c r="Z71" i="35"/>
  <c r="Z72" i="35"/>
  <c r="Z73" i="35"/>
  <c r="Z74" i="35"/>
  <c r="Z75" i="35"/>
  <c r="Z76" i="35"/>
  <c r="Z77" i="35"/>
  <c r="Z78" i="35"/>
  <c r="Z79" i="35"/>
  <c r="Z80" i="35"/>
  <c r="Z81" i="35"/>
  <c r="Z82" i="35"/>
  <c r="Z83" i="35"/>
  <c r="Z84" i="35"/>
  <c r="Z85" i="35"/>
  <c r="Z86" i="35"/>
  <c r="Z87" i="35"/>
  <c r="Z88" i="35"/>
  <c r="Z89" i="35"/>
  <c r="Z90" i="35"/>
  <c r="Z91" i="35"/>
  <c r="Z92" i="35"/>
  <c r="Z93" i="35"/>
  <c r="Z95" i="35"/>
  <c r="Z97" i="35"/>
  <c r="Z98" i="35"/>
  <c r="Z99" i="35"/>
  <c r="Z100" i="35"/>
  <c r="Z101" i="35"/>
  <c r="Z102" i="35"/>
  <c r="Z103" i="35"/>
  <c r="Z104" i="35"/>
  <c r="Z105" i="35"/>
  <c r="Z106" i="35"/>
  <c r="Z107" i="35"/>
  <c r="Z108" i="35"/>
  <c r="Z109" i="35"/>
  <c r="Z110" i="35"/>
  <c r="Z111" i="35"/>
  <c r="Z112" i="35"/>
  <c r="Z113" i="35"/>
  <c r="Z114" i="35"/>
  <c r="Z115" i="35"/>
  <c r="Z116" i="35"/>
  <c r="Z117" i="35"/>
  <c r="Z118" i="35"/>
  <c r="Z119" i="35"/>
  <c r="Z120" i="35"/>
  <c r="Z121" i="35"/>
  <c r="Z122" i="35"/>
  <c r="Z123" i="35"/>
  <c r="Z124" i="35"/>
  <c r="Z125" i="35"/>
  <c r="Z126" i="35"/>
  <c r="Z127" i="35"/>
  <c r="Z128" i="35"/>
  <c r="Z129" i="35"/>
  <c r="Z130" i="35"/>
  <c r="Z131" i="35"/>
  <c r="Z132" i="35"/>
  <c r="Z133" i="35"/>
  <c r="Z134" i="35"/>
  <c r="Z135" i="35"/>
  <c r="Z136" i="35"/>
  <c r="Z137" i="35"/>
  <c r="Z138" i="35"/>
  <c r="Z139" i="35"/>
  <c r="Z140" i="35"/>
  <c r="Z141" i="35"/>
  <c r="Z142" i="35"/>
  <c r="Z143" i="35"/>
  <c r="Z144" i="35"/>
  <c r="Z145" i="35"/>
  <c r="Z146" i="35"/>
  <c r="Z147" i="35"/>
  <c r="Z148" i="35"/>
  <c r="Z149" i="35"/>
  <c r="Z150" i="35"/>
  <c r="Z151" i="35"/>
  <c r="Z152" i="35"/>
  <c r="Z153" i="35"/>
  <c r="Z154" i="35"/>
  <c r="Z155" i="35"/>
  <c r="Z156" i="35"/>
  <c r="Z157" i="35"/>
  <c r="Z158" i="35"/>
  <c r="Z159" i="35"/>
  <c r="Z160" i="35"/>
  <c r="Z161" i="35"/>
  <c r="Z162" i="35"/>
  <c r="Z164" i="35"/>
  <c r="Z165" i="35"/>
  <c r="Z166" i="35"/>
  <c r="Z167" i="35"/>
  <c r="Z168" i="35"/>
  <c r="Z169" i="35"/>
  <c r="Z170" i="35"/>
  <c r="Z171" i="35"/>
  <c r="V27" i="35"/>
  <c r="V26" i="35"/>
  <c r="U23" i="35"/>
  <c r="V22" i="35"/>
  <c r="V21" i="35"/>
  <c r="V20" i="35"/>
  <c r="Z18" i="35"/>
  <c r="Z19" i="35"/>
  <c r="Z20" i="35"/>
  <c r="Z17" i="35"/>
  <c r="H17" i="37" l="1"/>
  <c r="C4" i="41" s="1"/>
  <c r="H14" i="40"/>
  <c r="C7" i="41" s="1"/>
  <c r="H14" i="38"/>
  <c r="C5" i="41" s="1"/>
  <c r="H14" i="39"/>
  <c r="C6" i="41" s="1"/>
  <c r="H20" i="36"/>
  <c r="C3" i="41" s="1"/>
  <c r="AC15" i="35"/>
  <c r="C2" i="41" s="1"/>
  <c r="C9" i="32"/>
  <c r="C8" i="32"/>
  <c r="C7" i="32"/>
  <c r="B7" i="32"/>
  <c r="C8" i="41" l="1"/>
  <c r="C9" i="41" s="1"/>
  <c r="C23" i="35"/>
  <c r="C20" i="35"/>
  <c r="C17" i="35"/>
  <c r="C5" i="33"/>
  <c r="C6" i="33"/>
  <c r="C7" i="33"/>
  <c r="C8" i="33"/>
  <c r="C9" i="33"/>
  <c r="C10" i="33"/>
  <c r="C11" i="33"/>
  <c r="C12" i="33"/>
  <c r="B10" i="33"/>
  <c r="B7" i="33"/>
  <c r="B8" i="31"/>
  <c r="AN8" i="31"/>
  <c r="AL8" i="31"/>
  <c r="AJ8" i="31"/>
  <c r="AH8" i="31"/>
  <c r="AF8" i="31"/>
  <c r="AD8" i="31"/>
  <c r="AB8" i="31"/>
  <c r="Z8" i="31"/>
  <c r="X8" i="31"/>
  <c r="V8" i="31"/>
  <c r="T8" i="31"/>
  <c r="R8" i="31"/>
  <c r="P8" i="31"/>
  <c r="N8" i="31"/>
  <c r="L8" i="31"/>
  <c r="J8" i="31"/>
  <c r="H8" i="31"/>
  <c r="F8" i="31"/>
  <c r="D8" i="31"/>
  <c r="B13" i="19"/>
  <c r="B16" i="13"/>
  <c r="AO8" i="31" l="1"/>
  <c r="AP8" i="31" s="1"/>
  <c r="B7" i="31"/>
  <c r="AL7" i="31"/>
  <c r="AJ7" i="31"/>
  <c r="AH7" i="31"/>
  <c r="AF7" i="31"/>
  <c r="AD7" i="31"/>
  <c r="AB7" i="31"/>
  <c r="Z7" i="31"/>
  <c r="X7" i="31"/>
  <c r="V7" i="31"/>
  <c r="T7" i="31"/>
  <c r="R7" i="31"/>
  <c r="P7" i="31"/>
  <c r="N7" i="31"/>
  <c r="L7" i="31"/>
  <c r="J7" i="31"/>
  <c r="H7" i="31"/>
  <c r="F7" i="31"/>
  <c r="D7" i="31"/>
  <c r="B12" i="19"/>
  <c r="B13" i="13"/>
  <c r="D25" i="35"/>
  <c r="E25" i="35"/>
  <c r="D26" i="35"/>
  <c r="D27" i="35"/>
  <c r="V18" i="35" l="1"/>
  <c r="V19" i="35"/>
  <c r="V28" i="35"/>
  <c r="V29" i="35"/>
  <c r="V30" i="35"/>
  <c r="V31" i="35"/>
  <c r="V32" i="35"/>
  <c r="V33" i="35"/>
  <c r="V34" i="35"/>
  <c r="V35" i="35"/>
  <c r="V36" i="35"/>
  <c r="V37" i="35"/>
  <c r="V38" i="35"/>
  <c r="V39" i="35"/>
  <c r="V40" i="35"/>
  <c r="V41" i="35"/>
  <c r="V42" i="35"/>
  <c r="V43" i="35"/>
  <c r="V44" i="35"/>
  <c r="V45" i="35"/>
  <c r="V46" i="35"/>
  <c r="V47" i="35"/>
  <c r="V48" i="35"/>
  <c r="V49" i="35"/>
  <c r="V50" i="35"/>
  <c r="V51" i="35"/>
  <c r="V52" i="35"/>
  <c r="V53" i="35"/>
  <c r="V54" i="35"/>
  <c r="V55" i="35"/>
  <c r="V56" i="35"/>
  <c r="V57" i="35"/>
  <c r="V58" i="35"/>
  <c r="V59" i="35"/>
  <c r="V60" i="35"/>
  <c r="V61" i="35"/>
  <c r="V62" i="35"/>
  <c r="V63" i="35"/>
  <c r="V64" i="35"/>
  <c r="V65" i="35"/>
  <c r="V66" i="35"/>
  <c r="V67" i="35"/>
  <c r="V68" i="35"/>
  <c r="V69" i="35"/>
  <c r="V70" i="35"/>
  <c r="V71" i="35"/>
  <c r="V72" i="35"/>
  <c r="V73" i="35"/>
  <c r="V74" i="35"/>
  <c r="V75" i="35"/>
  <c r="V76" i="35"/>
  <c r="V77" i="35"/>
  <c r="V78" i="35"/>
  <c r="V79" i="35"/>
  <c r="V80" i="35"/>
  <c r="V81" i="35"/>
  <c r="V82" i="35"/>
  <c r="V83" i="35"/>
  <c r="V84" i="35"/>
  <c r="V85" i="35"/>
  <c r="V86" i="35"/>
  <c r="V87" i="35"/>
  <c r="V88" i="35"/>
  <c r="V89" i="35"/>
  <c r="V90" i="35"/>
  <c r="V91" i="35"/>
  <c r="V92" i="35"/>
  <c r="V93" i="35"/>
  <c r="V94" i="35"/>
  <c r="V95" i="35"/>
  <c r="V96" i="35"/>
  <c r="V97" i="35"/>
  <c r="V98" i="35"/>
  <c r="V99" i="35"/>
  <c r="V100" i="35"/>
  <c r="V101" i="35"/>
  <c r="V102" i="35"/>
  <c r="V103" i="35"/>
  <c r="V104" i="35"/>
  <c r="V105" i="35"/>
  <c r="V106" i="35"/>
  <c r="V107" i="35"/>
  <c r="V108" i="35"/>
  <c r="V109" i="35"/>
  <c r="V110" i="35"/>
  <c r="V111" i="35"/>
  <c r="V112" i="35"/>
  <c r="V113" i="35"/>
  <c r="V114" i="35"/>
  <c r="V115" i="35"/>
  <c r="V116" i="35"/>
  <c r="V117" i="35"/>
  <c r="V118" i="35"/>
  <c r="V119" i="35"/>
  <c r="V120" i="35"/>
  <c r="V121" i="35"/>
  <c r="V122" i="35"/>
  <c r="V123" i="35"/>
  <c r="V124" i="35"/>
  <c r="V125" i="35"/>
  <c r="V126" i="35"/>
  <c r="V127" i="35"/>
  <c r="V128" i="35"/>
  <c r="V129" i="35"/>
  <c r="V130" i="35"/>
  <c r="V131" i="35"/>
  <c r="V132" i="35"/>
  <c r="V133" i="35"/>
  <c r="V134" i="35"/>
  <c r="V135" i="35"/>
  <c r="V136" i="35"/>
  <c r="V137" i="35"/>
  <c r="V138" i="35"/>
  <c r="V139" i="35"/>
  <c r="V140" i="35"/>
  <c r="V141" i="35"/>
  <c r="V142" i="35"/>
  <c r="V143" i="35"/>
  <c r="V144" i="35"/>
  <c r="V145" i="35"/>
  <c r="V146" i="35"/>
  <c r="V147" i="35"/>
  <c r="V148" i="35"/>
  <c r="V149" i="35"/>
  <c r="V150" i="35"/>
  <c r="V151" i="35"/>
  <c r="V152" i="35"/>
  <c r="V153" i="35"/>
  <c r="V154" i="35"/>
  <c r="V155" i="35"/>
  <c r="V156" i="35"/>
  <c r="V157" i="35"/>
  <c r="V158" i="35"/>
  <c r="V159" i="35"/>
  <c r="V160" i="35"/>
  <c r="V161" i="35"/>
  <c r="V162" i="35"/>
  <c r="V163" i="35"/>
  <c r="V164" i="35"/>
  <c r="V165" i="35"/>
  <c r="V166" i="35"/>
  <c r="V167" i="35"/>
  <c r="V168" i="35"/>
  <c r="V169" i="35"/>
  <c r="V170" i="35"/>
  <c r="V171" i="35"/>
  <c r="V17" i="35"/>
  <c r="U18" i="35"/>
  <c r="U19" i="35"/>
  <c r="U20" i="35"/>
  <c r="U21" i="35"/>
  <c r="U22" i="35"/>
  <c r="U26" i="35"/>
  <c r="U27" i="35"/>
  <c r="U28" i="35"/>
  <c r="U29" i="35"/>
  <c r="U30" i="35"/>
  <c r="U31" i="35"/>
  <c r="U32" i="35"/>
  <c r="U33" i="35"/>
  <c r="U34" i="35"/>
  <c r="U35" i="35"/>
  <c r="U36" i="35"/>
  <c r="U37" i="35"/>
  <c r="U38" i="35"/>
  <c r="U39" i="35"/>
  <c r="U40" i="35"/>
  <c r="U41" i="35"/>
  <c r="U42" i="35"/>
  <c r="U43" i="35"/>
  <c r="U44" i="35"/>
  <c r="U45" i="35"/>
  <c r="U46" i="35"/>
  <c r="U47" i="35"/>
  <c r="U48" i="35"/>
  <c r="U49" i="35"/>
  <c r="U50" i="35"/>
  <c r="U51" i="35"/>
  <c r="U52" i="35"/>
  <c r="U53" i="35"/>
  <c r="U54" i="35"/>
  <c r="U55" i="35"/>
  <c r="U56" i="35"/>
  <c r="U57" i="35"/>
  <c r="U58" i="35"/>
  <c r="U59" i="35"/>
  <c r="U60" i="35"/>
  <c r="U61" i="35"/>
  <c r="U62" i="35"/>
  <c r="U63" i="35"/>
  <c r="U64" i="35"/>
  <c r="U65" i="35"/>
  <c r="U66" i="35"/>
  <c r="U67" i="35"/>
  <c r="U68" i="35"/>
  <c r="U69" i="35"/>
  <c r="U70" i="35"/>
  <c r="U71" i="35"/>
  <c r="U72" i="35"/>
  <c r="U73" i="35"/>
  <c r="U74" i="35"/>
  <c r="U75" i="35"/>
  <c r="U76" i="35"/>
  <c r="U77" i="35"/>
  <c r="U78" i="35"/>
  <c r="U79" i="35"/>
  <c r="U80" i="35"/>
  <c r="U81" i="35"/>
  <c r="U82" i="35"/>
  <c r="U83" i="35"/>
  <c r="U84" i="35"/>
  <c r="U85" i="35"/>
  <c r="U86" i="35"/>
  <c r="U87" i="35"/>
  <c r="U88" i="35"/>
  <c r="U89" i="35"/>
  <c r="U90" i="35"/>
  <c r="U91" i="35"/>
  <c r="U92" i="35"/>
  <c r="U93" i="35"/>
  <c r="U94" i="35"/>
  <c r="U95" i="35"/>
  <c r="U96" i="35"/>
  <c r="U97" i="35"/>
  <c r="U98" i="35"/>
  <c r="U99" i="35"/>
  <c r="U100" i="35"/>
  <c r="U101" i="35"/>
  <c r="U102" i="35"/>
  <c r="U103" i="35"/>
  <c r="U104" i="35"/>
  <c r="U105" i="35"/>
  <c r="U106" i="35"/>
  <c r="U107" i="35"/>
  <c r="U108" i="35"/>
  <c r="U109" i="35"/>
  <c r="U110" i="35"/>
  <c r="U111" i="35"/>
  <c r="U112" i="35"/>
  <c r="U113" i="35"/>
  <c r="U114" i="35"/>
  <c r="U115" i="35"/>
  <c r="U116" i="35"/>
  <c r="U117" i="35"/>
  <c r="U118" i="35"/>
  <c r="U119" i="35"/>
  <c r="U120" i="35"/>
  <c r="U121" i="35"/>
  <c r="U122" i="35"/>
  <c r="U123" i="35"/>
  <c r="U124" i="35"/>
  <c r="U125" i="35"/>
  <c r="U126" i="35"/>
  <c r="U127" i="35"/>
  <c r="U128" i="35"/>
  <c r="U129" i="35"/>
  <c r="U130" i="35"/>
  <c r="U131" i="35"/>
  <c r="U132" i="35"/>
  <c r="U133" i="35"/>
  <c r="U134" i="35"/>
  <c r="U135" i="35"/>
  <c r="U136" i="35"/>
  <c r="U137" i="35"/>
  <c r="U138" i="35"/>
  <c r="U139" i="35"/>
  <c r="U140" i="35"/>
  <c r="U141" i="35"/>
  <c r="U142" i="35"/>
  <c r="U143" i="35"/>
  <c r="U144" i="35"/>
  <c r="U145" i="35"/>
  <c r="U146" i="35"/>
  <c r="U147" i="35"/>
  <c r="U148" i="35"/>
  <c r="U149" i="35"/>
  <c r="U150" i="35"/>
  <c r="U151" i="35"/>
  <c r="U152" i="35"/>
  <c r="U153" i="35"/>
  <c r="U154" i="35"/>
  <c r="U155" i="35"/>
  <c r="U156" i="35"/>
  <c r="U157" i="35"/>
  <c r="U158" i="35"/>
  <c r="U159" i="35"/>
  <c r="U160" i="35"/>
  <c r="U161" i="35"/>
  <c r="U162" i="35"/>
  <c r="U163" i="35"/>
  <c r="U164" i="35"/>
  <c r="U165" i="35"/>
  <c r="U166" i="35"/>
  <c r="U167" i="35"/>
  <c r="U168" i="35"/>
  <c r="U169" i="35"/>
  <c r="U170" i="35"/>
  <c r="U171" i="35"/>
  <c r="U17" i="35"/>
  <c r="T18" i="35"/>
  <c r="T19" i="35"/>
  <c r="T20" i="35"/>
  <c r="T21" i="35"/>
  <c r="T22" i="35"/>
  <c r="T25" i="35"/>
  <c r="T26" i="35"/>
  <c r="T27" i="35"/>
  <c r="T28" i="35"/>
  <c r="T29" i="35"/>
  <c r="T30" i="35"/>
  <c r="T31" i="35"/>
  <c r="T32" i="35"/>
  <c r="T33" i="35"/>
  <c r="T34" i="35"/>
  <c r="T35" i="35"/>
  <c r="T36" i="35"/>
  <c r="T37" i="35"/>
  <c r="T38" i="35"/>
  <c r="T39" i="35"/>
  <c r="T40" i="35"/>
  <c r="T41" i="35"/>
  <c r="T42" i="35"/>
  <c r="T43" i="35"/>
  <c r="T44" i="35"/>
  <c r="T45" i="35"/>
  <c r="T46" i="35"/>
  <c r="T47" i="35"/>
  <c r="T48" i="35"/>
  <c r="T49" i="35"/>
  <c r="T50" i="35"/>
  <c r="T51" i="35"/>
  <c r="T52" i="35"/>
  <c r="T53" i="35"/>
  <c r="T54" i="35"/>
  <c r="T55" i="35"/>
  <c r="T56" i="35"/>
  <c r="T57" i="35"/>
  <c r="T58" i="35"/>
  <c r="T59" i="35"/>
  <c r="T60" i="35"/>
  <c r="T61" i="35"/>
  <c r="T62" i="35"/>
  <c r="T63" i="35"/>
  <c r="T64" i="35"/>
  <c r="T65" i="35"/>
  <c r="T66" i="35"/>
  <c r="T67" i="35"/>
  <c r="T68" i="35"/>
  <c r="T69" i="35"/>
  <c r="T70" i="35"/>
  <c r="T71" i="35"/>
  <c r="T72" i="35"/>
  <c r="T73" i="35"/>
  <c r="T74" i="35"/>
  <c r="T75" i="35"/>
  <c r="T76" i="35"/>
  <c r="T77" i="35"/>
  <c r="T78" i="35"/>
  <c r="T79" i="35"/>
  <c r="T80" i="35"/>
  <c r="T81" i="35"/>
  <c r="T82" i="35"/>
  <c r="T83" i="35"/>
  <c r="T84" i="35"/>
  <c r="T85" i="35"/>
  <c r="T86" i="35"/>
  <c r="T87" i="35"/>
  <c r="T88" i="35"/>
  <c r="T89" i="35"/>
  <c r="T90" i="35"/>
  <c r="T91" i="35"/>
  <c r="T92" i="35"/>
  <c r="T93" i="35"/>
  <c r="T94" i="35"/>
  <c r="T95" i="35"/>
  <c r="T96" i="35"/>
  <c r="T97" i="35"/>
  <c r="T98" i="35"/>
  <c r="T99" i="35"/>
  <c r="T100" i="35"/>
  <c r="T101" i="35"/>
  <c r="T102" i="35"/>
  <c r="T103" i="35"/>
  <c r="T104" i="35"/>
  <c r="T105" i="35"/>
  <c r="T106" i="35"/>
  <c r="T107" i="35"/>
  <c r="T108" i="35"/>
  <c r="T109" i="35"/>
  <c r="T110" i="35"/>
  <c r="T111" i="35"/>
  <c r="T112" i="35"/>
  <c r="T113" i="35"/>
  <c r="T114" i="35"/>
  <c r="T115" i="35"/>
  <c r="T116" i="35"/>
  <c r="T117" i="35"/>
  <c r="T118" i="35"/>
  <c r="T119" i="35"/>
  <c r="T120" i="35"/>
  <c r="T121" i="35"/>
  <c r="T122" i="35"/>
  <c r="T123" i="35"/>
  <c r="T124" i="35"/>
  <c r="T125" i="35"/>
  <c r="T126" i="35"/>
  <c r="T127" i="35"/>
  <c r="T128" i="35"/>
  <c r="T129" i="35"/>
  <c r="T130" i="35"/>
  <c r="T131" i="35"/>
  <c r="T132" i="35"/>
  <c r="T133" i="35"/>
  <c r="T134" i="35"/>
  <c r="T135" i="35"/>
  <c r="T136" i="35"/>
  <c r="T137" i="35"/>
  <c r="T138" i="35"/>
  <c r="T139" i="35"/>
  <c r="T140" i="35"/>
  <c r="T141" i="35"/>
  <c r="T142" i="35"/>
  <c r="T143" i="35"/>
  <c r="T144" i="35"/>
  <c r="T145" i="35"/>
  <c r="T146" i="35"/>
  <c r="T147" i="35"/>
  <c r="T148" i="35"/>
  <c r="T149" i="35"/>
  <c r="T150" i="35"/>
  <c r="T151" i="35"/>
  <c r="T152" i="35"/>
  <c r="T153" i="35"/>
  <c r="T154" i="35"/>
  <c r="T155" i="35"/>
  <c r="T156" i="35"/>
  <c r="T157" i="35"/>
  <c r="T158" i="35"/>
  <c r="T159" i="35"/>
  <c r="T160" i="35"/>
  <c r="T161" i="35"/>
  <c r="T162" i="35"/>
  <c r="T163" i="35"/>
  <c r="T164" i="35"/>
  <c r="T165" i="35"/>
  <c r="T166" i="35"/>
  <c r="T167" i="35"/>
  <c r="T168" i="35"/>
  <c r="T169" i="35"/>
  <c r="T170" i="35"/>
  <c r="T171" i="35"/>
  <c r="T17" i="35"/>
  <c r="S18" i="35"/>
  <c r="S19" i="35"/>
  <c r="S20" i="35"/>
  <c r="S21" i="35"/>
  <c r="S22" i="35"/>
  <c r="S25" i="35"/>
  <c r="S26" i="35"/>
  <c r="S27" i="35"/>
  <c r="S28" i="35"/>
  <c r="S29" i="35"/>
  <c r="S30" i="35"/>
  <c r="S31" i="35"/>
  <c r="S32" i="35"/>
  <c r="S33" i="35"/>
  <c r="S34" i="35"/>
  <c r="S35" i="35"/>
  <c r="S36" i="35"/>
  <c r="S37" i="35"/>
  <c r="S38" i="35"/>
  <c r="S39" i="35"/>
  <c r="S40" i="35"/>
  <c r="S41" i="35"/>
  <c r="S42" i="35"/>
  <c r="S43" i="35"/>
  <c r="S44" i="35"/>
  <c r="S45" i="35"/>
  <c r="S46" i="35"/>
  <c r="S47" i="35"/>
  <c r="S48" i="35"/>
  <c r="S49" i="35"/>
  <c r="S50" i="35"/>
  <c r="S51" i="35"/>
  <c r="S52" i="35"/>
  <c r="S53" i="35"/>
  <c r="S54" i="35"/>
  <c r="S55" i="35"/>
  <c r="S56" i="35"/>
  <c r="S57" i="35"/>
  <c r="S58" i="35"/>
  <c r="S59" i="35"/>
  <c r="S60" i="35"/>
  <c r="S61" i="35"/>
  <c r="S62" i="35"/>
  <c r="S63" i="35"/>
  <c r="S64" i="35"/>
  <c r="S65" i="35"/>
  <c r="S66" i="35"/>
  <c r="S67" i="35"/>
  <c r="S68" i="35"/>
  <c r="S69" i="35"/>
  <c r="S70" i="35"/>
  <c r="S71" i="35"/>
  <c r="S72" i="35"/>
  <c r="S73" i="35"/>
  <c r="S74" i="35"/>
  <c r="S75" i="35"/>
  <c r="S76" i="35"/>
  <c r="S77" i="35"/>
  <c r="S78" i="35"/>
  <c r="S79" i="35"/>
  <c r="S80" i="35"/>
  <c r="S81" i="35"/>
  <c r="S82" i="35"/>
  <c r="S83" i="35"/>
  <c r="S84" i="35"/>
  <c r="S85" i="35"/>
  <c r="S86" i="35"/>
  <c r="S87" i="35"/>
  <c r="S88" i="35"/>
  <c r="S89" i="35"/>
  <c r="S90" i="35"/>
  <c r="S91" i="35"/>
  <c r="S92" i="35"/>
  <c r="S93" i="35"/>
  <c r="S94" i="35"/>
  <c r="S95" i="35"/>
  <c r="S96" i="35"/>
  <c r="S97" i="35"/>
  <c r="S98" i="35"/>
  <c r="S99" i="35"/>
  <c r="S100" i="35"/>
  <c r="S101" i="35"/>
  <c r="S102" i="35"/>
  <c r="S103" i="35"/>
  <c r="S104" i="35"/>
  <c r="S105" i="35"/>
  <c r="S106" i="35"/>
  <c r="S107" i="35"/>
  <c r="S108" i="35"/>
  <c r="S109" i="35"/>
  <c r="S110" i="35"/>
  <c r="S111" i="35"/>
  <c r="S112" i="35"/>
  <c r="S113" i="35"/>
  <c r="S114" i="35"/>
  <c r="S115" i="35"/>
  <c r="S116" i="35"/>
  <c r="S117" i="35"/>
  <c r="S118" i="35"/>
  <c r="S119" i="35"/>
  <c r="S120" i="35"/>
  <c r="S121" i="35"/>
  <c r="S122" i="35"/>
  <c r="S123" i="35"/>
  <c r="S124" i="35"/>
  <c r="S125" i="35"/>
  <c r="S126" i="35"/>
  <c r="S127" i="35"/>
  <c r="S128" i="35"/>
  <c r="S129" i="35"/>
  <c r="S130" i="35"/>
  <c r="S131" i="35"/>
  <c r="S132" i="35"/>
  <c r="S133" i="35"/>
  <c r="S134" i="35"/>
  <c r="S135" i="35"/>
  <c r="S136" i="35"/>
  <c r="S137" i="35"/>
  <c r="S138" i="35"/>
  <c r="S139" i="35"/>
  <c r="S140" i="35"/>
  <c r="S141" i="35"/>
  <c r="S142" i="35"/>
  <c r="S143" i="35"/>
  <c r="S144" i="35"/>
  <c r="S145" i="35"/>
  <c r="S146" i="35"/>
  <c r="S147" i="35"/>
  <c r="S148" i="35"/>
  <c r="S149" i="35"/>
  <c r="S150" i="35"/>
  <c r="S151" i="35"/>
  <c r="S152" i="35"/>
  <c r="S153" i="35"/>
  <c r="S154" i="35"/>
  <c r="S155" i="35"/>
  <c r="S156" i="35"/>
  <c r="S157" i="35"/>
  <c r="S158" i="35"/>
  <c r="S159" i="35"/>
  <c r="S160" i="35"/>
  <c r="S161" i="35"/>
  <c r="S162" i="35"/>
  <c r="S163" i="35"/>
  <c r="S164" i="35"/>
  <c r="S165" i="35"/>
  <c r="S166" i="35"/>
  <c r="S167" i="35"/>
  <c r="S168" i="35"/>
  <c r="S169" i="35"/>
  <c r="S170" i="35"/>
  <c r="S171" i="35"/>
  <c r="S17" i="35"/>
  <c r="R18" i="35"/>
  <c r="R19" i="35"/>
  <c r="R20" i="35"/>
  <c r="R21" i="35"/>
  <c r="R22"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 i="35"/>
  <c r="Q18" i="35"/>
  <c r="Q19" i="35"/>
  <c r="Q20" i="35"/>
  <c r="Q21" i="35"/>
  <c r="Q22" i="35"/>
  <c r="Q23" i="35"/>
  <c r="Q26" i="35"/>
  <c r="Q27" i="35"/>
  <c r="Q28" i="35"/>
  <c r="Q29" i="35"/>
  <c r="Q30" i="35"/>
  <c r="Q31" i="35"/>
  <c r="Q32" i="35"/>
  <c r="Q33" i="35"/>
  <c r="Q34" i="35"/>
  <c r="Q35" i="35"/>
  <c r="Q36" i="35"/>
  <c r="Q37" i="35"/>
  <c r="Q38" i="35"/>
  <c r="Q39" i="35"/>
  <c r="Q40" i="35"/>
  <c r="Q41" i="35"/>
  <c r="Q42" i="35"/>
  <c r="Q43" i="35"/>
  <c r="Q44" i="35"/>
  <c r="Q45" i="35"/>
  <c r="Q46" i="35"/>
  <c r="Q47" i="35"/>
  <c r="Q48" i="35"/>
  <c r="Q49" i="35"/>
  <c r="Q50" i="35"/>
  <c r="Q51" i="35"/>
  <c r="Q52" i="35"/>
  <c r="Q53" i="35"/>
  <c r="Q54" i="35"/>
  <c r="Q55" i="35"/>
  <c r="Q56" i="35"/>
  <c r="Q57" i="35"/>
  <c r="Q58" i="35"/>
  <c r="Q59" i="35"/>
  <c r="Q60" i="35"/>
  <c r="Q61" i="35"/>
  <c r="Q62" i="35"/>
  <c r="Q63" i="35"/>
  <c r="Q64" i="35"/>
  <c r="Q65" i="35"/>
  <c r="Q66" i="35"/>
  <c r="Q67" i="35"/>
  <c r="Q68" i="35"/>
  <c r="Q69" i="35"/>
  <c r="Q70" i="35"/>
  <c r="Q71" i="35"/>
  <c r="Q72" i="35"/>
  <c r="Q73" i="35"/>
  <c r="Q74" i="35"/>
  <c r="Q75" i="35"/>
  <c r="Q76" i="35"/>
  <c r="Q77" i="35"/>
  <c r="Q78" i="35"/>
  <c r="Q79" i="35"/>
  <c r="Q80" i="35"/>
  <c r="Q81" i="35"/>
  <c r="Q82" i="35"/>
  <c r="Q83" i="35"/>
  <c r="Q84" i="35"/>
  <c r="Q85" i="35"/>
  <c r="Q86" i="35"/>
  <c r="Q87" i="35"/>
  <c r="Q88" i="35"/>
  <c r="Q89" i="35"/>
  <c r="Q90" i="35"/>
  <c r="Q91" i="35"/>
  <c r="Q92" i="35"/>
  <c r="Q93" i="35"/>
  <c r="Q94" i="35"/>
  <c r="Q95" i="35"/>
  <c r="Q96" i="35"/>
  <c r="Q97" i="35"/>
  <c r="Q98" i="35"/>
  <c r="Q99" i="35"/>
  <c r="Q100" i="35"/>
  <c r="Q101" i="35"/>
  <c r="Q102" i="35"/>
  <c r="Q103" i="35"/>
  <c r="Q104" i="35"/>
  <c r="Q105" i="35"/>
  <c r="Q106" i="35"/>
  <c r="Q107" i="35"/>
  <c r="Q108" i="35"/>
  <c r="Q109" i="35"/>
  <c r="Q110" i="35"/>
  <c r="Q111" i="35"/>
  <c r="Q112" i="35"/>
  <c r="Q113" i="35"/>
  <c r="Q114" i="35"/>
  <c r="Q115" i="35"/>
  <c r="Q116" i="35"/>
  <c r="Q117" i="35"/>
  <c r="Q118" i="35"/>
  <c r="Q119" i="35"/>
  <c r="Q120" i="35"/>
  <c r="Q121" i="35"/>
  <c r="Q122" i="35"/>
  <c r="Q123" i="35"/>
  <c r="Q124" i="35"/>
  <c r="Q125" i="35"/>
  <c r="Q126" i="35"/>
  <c r="Q127" i="35"/>
  <c r="Q128" i="35"/>
  <c r="Q129" i="35"/>
  <c r="Q130" i="35"/>
  <c r="Q131" i="35"/>
  <c r="Q132" i="35"/>
  <c r="Q133" i="35"/>
  <c r="Q134" i="35"/>
  <c r="Q135" i="35"/>
  <c r="Q136" i="35"/>
  <c r="Q137" i="35"/>
  <c r="Q138" i="35"/>
  <c r="Q139" i="35"/>
  <c r="Q140" i="35"/>
  <c r="Q141" i="35"/>
  <c r="Q142" i="35"/>
  <c r="Q143" i="35"/>
  <c r="Q144" i="35"/>
  <c r="Q145" i="35"/>
  <c r="Q146" i="35"/>
  <c r="Q147" i="35"/>
  <c r="Q148" i="35"/>
  <c r="Q149" i="35"/>
  <c r="Q150" i="35"/>
  <c r="Q151" i="35"/>
  <c r="Q152" i="35"/>
  <c r="Q153" i="35"/>
  <c r="Q154" i="35"/>
  <c r="Q155" i="35"/>
  <c r="Q156" i="35"/>
  <c r="Q157" i="35"/>
  <c r="Q158" i="35"/>
  <c r="Q159" i="35"/>
  <c r="Q160" i="35"/>
  <c r="Q161" i="35"/>
  <c r="Q162" i="35"/>
  <c r="Q163" i="35"/>
  <c r="Q164" i="35"/>
  <c r="Q165" i="35"/>
  <c r="Q166" i="35"/>
  <c r="Q167" i="35"/>
  <c r="Q168" i="35"/>
  <c r="Q169" i="35"/>
  <c r="Q170" i="35"/>
  <c r="Q171" i="35"/>
  <c r="Q17" i="35"/>
  <c r="P18" i="35"/>
  <c r="P19" i="35"/>
  <c r="P20" i="35"/>
  <c r="P21" i="35"/>
  <c r="P22" i="35"/>
  <c r="P23" i="35"/>
  <c r="P26" i="35"/>
  <c r="P27" i="35"/>
  <c r="P28" i="35"/>
  <c r="P29" i="35"/>
  <c r="P30" i="35"/>
  <c r="P31" i="35"/>
  <c r="P32" i="35"/>
  <c r="P33" i="35"/>
  <c r="P34" i="35"/>
  <c r="P35" i="35"/>
  <c r="P36" i="35"/>
  <c r="P37" i="35"/>
  <c r="P38" i="35"/>
  <c r="P39" i="35"/>
  <c r="P40" i="35"/>
  <c r="P41" i="35"/>
  <c r="P42" i="35"/>
  <c r="P43" i="35"/>
  <c r="P44" i="35"/>
  <c r="P45" i="35"/>
  <c r="P46" i="35"/>
  <c r="P47" i="35"/>
  <c r="P48" i="35"/>
  <c r="P49" i="35"/>
  <c r="P50" i="35"/>
  <c r="P51" i="35"/>
  <c r="P52" i="35"/>
  <c r="P53" i="35"/>
  <c r="P54" i="35"/>
  <c r="P55" i="35"/>
  <c r="P56" i="35"/>
  <c r="P57" i="35"/>
  <c r="P58" i="35"/>
  <c r="P60" i="35"/>
  <c r="P61" i="35"/>
  <c r="P62" i="35"/>
  <c r="P63" i="35"/>
  <c r="P64" i="35"/>
  <c r="P65" i="35"/>
  <c r="P66" i="35"/>
  <c r="P67" i="35"/>
  <c r="P68" i="35"/>
  <c r="P69" i="35"/>
  <c r="P70" i="35"/>
  <c r="P71" i="35"/>
  <c r="P72" i="35"/>
  <c r="P73" i="35"/>
  <c r="P74" i="35"/>
  <c r="P75" i="35"/>
  <c r="P76" i="35"/>
  <c r="P77" i="35"/>
  <c r="P78" i="35"/>
  <c r="P79" i="35"/>
  <c r="P80" i="35"/>
  <c r="P81" i="35"/>
  <c r="P82" i="35"/>
  <c r="P83" i="35"/>
  <c r="P84" i="35"/>
  <c r="P85" i="35"/>
  <c r="P86" i="35"/>
  <c r="P87" i="35"/>
  <c r="P88" i="35"/>
  <c r="P89" i="35"/>
  <c r="P90" i="35"/>
  <c r="P91" i="35"/>
  <c r="P92" i="35"/>
  <c r="P93" i="35"/>
  <c r="P94" i="35"/>
  <c r="P95" i="35"/>
  <c r="P96" i="35"/>
  <c r="P97" i="35"/>
  <c r="P98" i="35"/>
  <c r="P99" i="35"/>
  <c r="P100" i="35"/>
  <c r="P101" i="35"/>
  <c r="P102" i="35"/>
  <c r="P103" i="35"/>
  <c r="P104" i="35"/>
  <c r="P105" i="35"/>
  <c r="P106" i="35"/>
  <c r="P107" i="35"/>
  <c r="P108" i="35"/>
  <c r="P109" i="35"/>
  <c r="P110" i="35"/>
  <c r="P111" i="35"/>
  <c r="P112" i="35"/>
  <c r="P113" i="35"/>
  <c r="P114" i="35"/>
  <c r="P115" i="35"/>
  <c r="P116" i="35"/>
  <c r="P117" i="35"/>
  <c r="P118" i="35"/>
  <c r="P119" i="35"/>
  <c r="P120" i="35"/>
  <c r="P121" i="35"/>
  <c r="P122" i="35"/>
  <c r="P123" i="35"/>
  <c r="P124" i="35"/>
  <c r="P125" i="35"/>
  <c r="P126" i="35"/>
  <c r="P127" i="35"/>
  <c r="P128" i="35"/>
  <c r="P129" i="35"/>
  <c r="P130" i="35"/>
  <c r="P131" i="35"/>
  <c r="P132" i="35"/>
  <c r="P133" i="35"/>
  <c r="P134" i="35"/>
  <c r="P135" i="35"/>
  <c r="P136" i="35"/>
  <c r="P137" i="35"/>
  <c r="P138" i="35"/>
  <c r="P139" i="35"/>
  <c r="P140" i="35"/>
  <c r="P141" i="35"/>
  <c r="P142" i="35"/>
  <c r="P143" i="35"/>
  <c r="P144" i="35"/>
  <c r="P145" i="35"/>
  <c r="P146" i="35"/>
  <c r="P147" i="35"/>
  <c r="P148" i="35"/>
  <c r="P149" i="35"/>
  <c r="P150" i="35"/>
  <c r="P151" i="35"/>
  <c r="P152" i="35"/>
  <c r="P153" i="35"/>
  <c r="P154" i="35"/>
  <c r="P155" i="35"/>
  <c r="P156" i="35"/>
  <c r="P157" i="35"/>
  <c r="P158" i="35"/>
  <c r="P159" i="35"/>
  <c r="P160" i="35"/>
  <c r="P161" i="35"/>
  <c r="P162" i="35"/>
  <c r="P163" i="35"/>
  <c r="P164" i="35"/>
  <c r="P165" i="35"/>
  <c r="P166" i="35"/>
  <c r="P167" i="35"/>
  <c r="P168" i="35"/>
  <c r="P169" i="35"/>
  <c r="P170" i="35"/>
  <c r="P171" i="35"/>
  <c r="P17" i="35"/>
  <c r="O18" i="35"/>
  <c r="O19" i="35"/>
  <c r="O20" i="35"/>
  <c r="O21" i="35"/>
  <c r="O22" i="35"/>
  <c r="O25" i="35"/>
  <c r="O26" i="35"/>
  <c r="O27" i="35"/>
  <c r="O28" i="35"/>
  <c r="O29" i="35"/>
  <c r="O30" i="35"/>
  <c r="O31" i="35"/>
  <c r="O32" i="35"/>
  <c r="O33" i="35"/>
  <c r="O34" i="35"/>
  <c r="O35" i="35"/>
  <c r="O36" i="35"/>
  <c r="O37" i="35"/>
  <c r="O38" i="35"/>
  <c r="O39" i="35"/>
  <c r="O40" i="35"/>
  <c r="O41" i="35"/>
  <c r="O42" i="35"/>
  <c r="O43" i="35"/>
  <c r="O44" i="35"/>
  <c r="O45" i="35"/>
  <c r="O46" i="35"/>
  <c r="O47" i="35"/>
  <c r="O48" i="35"/>
  <c r="O49" i="35"/>
  <c r="O50" i="35"/>
  <c r="O51" i="35"/>
  <c r="O52" i="35"/>
  <c r="O53" i="35"/>
  <c r="O54" i="35"/>
  <c r="O55" i="35"/>
  <c r="O56" i="35"/>
  <c r="O57" i="35"/>
  <c r="O58" i="35"/>
  <c r="O59" i="35"/>
  <c r="O60" i="35"/>
  <c r="O61" i="35"/>
  <c r="O62" i="35"/>
  <c r="O63" i="35"/>
  <c r="O64" i="35"/>
  <c r="O65" i="35"/>
  <c r="O66" i="35"/>
  <c r="O67" i="35"/>
  <c r="O68" i="35"/>
  <c r="O69" i="35"/>
  <c r="O70" i="35"/>
  <c r="O71" i="35"/>
  <c r="O72" i="35"/>
  <c r="O73" i="35"/>
  <c r="O74" i="35"/>
  <c r="O75" i="35"/>
  <c r="O76" i="35"/>
  <c r="O77" i="35"/>
  <c r="O78" i="35"/>
  <c r="O79" i="35"/>
  <c r="O80" i="35"/>
  <c r="O81" i="35"/>
  <c r="O82" i="35"/>
  <c r="O83" i="35"/>
  <c r="O84" i="35"/>
  <c r="O85" i="35"/>
  <c r="O86" i="35"/>
  <c r="O87" i="35"/>
  <c r="O88" i="35"/>
  <c r="O89" i="35"/>
  <c r="O90" i="35"/>
  <c r="O91" i="35"/>
  <c r="O92" i="35"/>
  <c r="O93" i="35"/>
  <c r="O94" i="35"/>
  <c r="O95" i="35"/>
  <c r="O96" i="35"/>
  <c r="O97" i="35"/>
  <c r="O98" i="35"/>
  <c r="O99" i="35"/>
  <c r="O100" i="35"/>
  <c r="O101" i="35"/>
  <c r="O102" i="35"/>
  <c r="O103" i="35"/>
  <c r="O104" i="35"/>
  <c r="O105" i="35"/>
  <c r="O106" i="35"/>
  <c r="O107" i="35"/>
  <c r="O108" i="35"/>
  <c r="O109" i="35"/>
  <c r="O110" i="35"/>
  <c r="O111" i="35"/>
  <c r="O112" i="35"/>
  <c r="O113" i="35"/>
  <c r="O114" i="35"/>
  <c r="O115" i="35"/>
  <c r="O116" i="35"/>
  <c r="O117" i="35"/>
  <c r="O118" i="35"/>
  <c r="O119" i="35"/>
  <c r="O120" i="35"/>
  <c r="O121" i="35"/>
  <c r="O122" i="35"/>
  <c r="O123" i="35"/>
  <c r="O124" i="35"/>
  <c r="O125" i="35"/>
  <c r="O126" i="35"/>
  <c r="O127" i="35"/>
  <c r="O128" i="35"/>
  <c r="O129" i="35"/>
  <c r="O130" i="35"/>
  <c r="O131" i="35"/>
  <c r="O132" i="35"/>
  <c r="O133" i="35"/>
  <c r="O134" i="35"/>
  <c r="O135" i="35"/>
  <c r="O136" i="35"/>
  <c r="O137" i="35"/>
  <c r="O138" i="35"/>
  <c r="O139" i="35"/>
  <c r="O140" i="35"/>
  <c r="O141" i="35"/>
  <c r="O142" i="35"/>
  <c r="O143" i="35"/>
  <c r="O144" i="35"/>
  <c r="O145" i="35"/>
  <c r="O146" i="35"/>
  <c r="O147" i="35"/>
  <c r="O148" i="35"/>
  <c r="O149" i="35"/>
  <c r="O150" i="35"/>
  <c r="O151" i="35"/>
  <c r="O152" i="35"/>
  <c r="O153" i="35"/>
  <c r="O154" i="35"/>
  <c r="O155" i="35"/>
  <c r="O156" i="35"/>
  <c r="O157" i="35"/>
  <c r="O158" i="35"/>
  <c r="O159" i="35"/>
  <c r="O160" i="35"/>
  <c r="O161" i="35"/>
  <c r="O162" i="35"/>
  <c r="O163" i="35"/>
  <c r="O164" i="35"/>
  <c r="O165" i="35"/>
  <c r="O166" i="35"/>
  <c r="O167" i="35"/>
  <c r="O168" i="35"/>
  <c r="O169" i="35"/>
  <c r="O170" i="35"/>
  <c r="O171" i="35"/>
  <c r="O17" i="35"/>
  <c r="N18" i="35"/>
  <c r="N19" i="35"/>
  <c r="N20" i="35"/>
  <c r="N21" i="35"/>
  <c r="N22" i="35"/>
  <c r="N23" i="35"/>
  <c r="N26" i="35"/>
  <c r="N27" i="35"/>
  <c r="N28" i="35"/>
  <c r="N29" i="35"/>
  <c r="N30" i="35"/>
  <c r="N32" i="35"/>
  <c r="N33" i="35"/>
  <c r="N34" i="35"/>
  <c r="N35" i="35"/>
  <c r="N36" i="35"/>
  <c r="N37" i="35"/>
  <c r="N38" i="35"/>
  <c r="N39" i="35"/>
  <c r="N40" i="35"/>
  <c r="N41" i="35"/>
  <c r="N42" i="35"/>
  <c r="N43" i="35"/>
  <c r="N44" i="35"/>
  <c r="N45" i="35"/>
  <c r="N46" i="35"/>
  <c r="N47" i="35"/>
  <c r="N48" i="35"/>
  <c r="N49" i="35"/>
  <c r="N50" i="35"/>
  <c r="N51" i="35"/>
  <c r="N52" i="35"/>
  <c r="N53" i="35"/>
  <c r="N54" i="35"/>
  <c r="N55" i="35"/>
  <c r="N56" i="35"/>
  <c r="N57" i="35"/>
  <c r="N58" i="35"/>
  <c r="N59" i="35"/>
  <c r="N60" i="35"/>
  <c r="N61" i="35"/>
  <c r="N62" i="35"/>
  <c r="N63" i="35"/>
  <c r="N64" i="35"/>
  <c r="N65" i="35"/>
  <c r="N66" i="35"/>
  <c r="N67" i="35"/>
  <c r="N68" i="35"/>
  <c r="N69" i="35"/>
  <c r="N70" i="35"/>
  <c r="N71" i="35"/>
  <c r="N72" i="35"/>
  <c r="N73" i="35"/>
  <c r="N74" i="35"/>
  <c r="N75" i="35"/>
  <c r="N76" i="35"/>
  <c r="N77" i="35"/>
  <c r="N78" i="35"/>
  <c r="N79" i="35"/>
  <c r="N80" i="35"/>
  <c r="N81" i="35"/>
  <c r="N82" i="35"/>
  <c r="N83" i="35"/>
  <c r="N84" i="35"/>
  <c r="N85" i="35"/>
  <c r="N86" i="35"/>
  <c r="N87" i="35"/>
  <c r="N88" i="35"/>
  <c r="N89" i="35"/>
  <c r="N90" i="35"/>
  <c r="N91" i="35"/>
  <c r="N92" i="35"/>
  <c r="N93" i="35"/>
  <c r="N94" i="35"/>
  <c r="N95" i="35"/>
  <c r="N96" i="35"/>
  <c r="N97" i="35"/>
  <c r="N98" i="35"/>
  <c r="N99" i="35"/>
  <c r="N100" i="35"/>
  <c r="N101" i="35"/>
  <c r="N102" i="35"/>
  <c r="N103" i="35"/>
  <c r="N104" i="35"/>
  <c r="N105" i="35"/>
  <c r="N106" i="35"/>
  <c r="N107" i="35"/>
  <c r="N108" i="35"/>
  <c r="N109" i="35"/>
  <c r="N110" i="35"/>
  <c r="N111" i="35"/>
  <c r="N112" i="35"/>
  <c r="N113" i="35"/>
  <c r="N114" i="35"/>
  <c r="N115" i="35"/>
  <c r="N116" i="35"/>
  <c r="N117" i="35"/>
  <c r="N118" i="35"/>
  <c r="N119" i="35"/>
  <c r="N120" i="35"/>
  <c r="N121" i="35"/>
  <c r="N122" i="35"/>
  <c r="N123" i="35"/>
  <c r="N124" i="35"/>
  <c r="N125" i="35"/>
  <c r="N126" i="35"/>
  <c r="N127" i="35"/>
  <c r="N128" i="35"/>
  <c r="N129" i="35"/>
  <c r="N130" i="35"/>
  <c r="N131" i="35"/>
  <c r="N132" i="35"/>
  <c r="N133" i="35"/>
  <c r="N134" i="35"/>
  <c r="N135" i="35"/>
  <c r="N136" i="35"/>
  <c r="N137" i="35"/>
  <c r="N138" i="35"/>
  <c r="N139" i="35"/>
  <c r="N140" i="35"/>
  <c r="N141" i="35"/>
  <c r="N142" i="35"/>
  <c r="N143" i="35"/>
  <c r="N144" i="35"/>
  <c r="N145" i="35"/>
  <c r="N146" i="35"/>
  <c r="N147" i="35"/>
  <c r="N148" i="35"/>
  <c r="N149" i="35"/>
  <c r="N150" i="35"/>
  <c r="N151" i="35"/>
  <c r="N152" i="35"/>
  <c r="N153" i="35"/>
  <c r="N154" i="35"/>
  <c r="N155" i="35"/>
  <c r="N156" i="35"/>
  <c r="N157" i="35"/>
  <c r="N158" i="35"/>
  <c r="N159" i="35"/>
  <c r="N160" i="35"/>
  <c r="N161" i="35"/>
  <c r="N162" i="35"/>
  <c r="N163" i="35"/>
  <c r="N164" i="35"/>
  <c r="N165" i="35"/>
  <c r="N166" i="35"/>
  <c r="N167" i="35"/>
  <c r="N168" i="35"/>
  <c r="N169" i="35"/>
  <c r="N170" i="35"/>
  <c r="N171" i="35"/>
  <c r="N17" i="35"/>
  <c r="I18" i="35"/>
  <c r="I19" i="35"/>
  <c r="I20" i="35"/>
  <c r="I21" i="35"/>
  <c r="I22" i="35"/>
  <c r="I25" i="35"/>
  <c r="I26" i="35"/>
  <c r="I27" i="35"/>
  <c r="I28" i="35"/>
  <c r="I29" i="35"/>
  <c r="I30" i="35"/>
  <c r="I31" i="35"/>
  <c r="I32" i="35"/>
  <c r="I33" i="35"/>
  <c r="I34" i="35"/>
  <c r="I35" i="35"/>
  <c r="I36" i="35"/>
  <c r="I37" i="35"/>
  <c r="I38" i="35"/>
  <c r="I39" i="35"/>
  <c r="I40" i="35"/>
  <c r="I41" i="35"/>
  <c r="I42" i="35"/>
  <c r="I43" i="35"/>
  <c r="I44" i="35"/>
  <c r="I45" i="35"/>
  <c r="I46" i="35"/>
  <c r="I47" i="35"/>
  <c r="I48" i="35"/>
  <c r="I49" i="35"/>
  <c r="I50" i="35"/>
  <c r="I51" i="35"/>
  <c r="I52" i="35"/>
  <c r="I53" i="35"/>
  <c r="I54" i="35"/>
  <c r="I55" i="35"/>
  <c r="I56" i="35"/>
  <c r="I57" i="35"/>
  <c r="I58" i="35"/>
  <c r="I59" i="35"/>
  <c r="I60" i="35"/>
  <c r="I61" i="35"/>
  <c r="I62" i="35"/>
  <c r="I63" i="35"/>
  <c r="I64" i="35"/>
  <c r="I65" i="35"/>
  <c r="I66" i="35"/>
  <c r="I67" i="35"/>
  <c r="I68" i="35"/>
  <c r="I69" i="35"/>
  <c r="I70" i="35"/>
  <c r="I71" i="35"/>
  <c r="I72" i="35"/>
  <c r="I73" i="35"/>
  <c r="I74" i="35"/>
  <c r="I75" i="35"/>
  <c r="I76" i="35"/>
  <c r="I77" i="35"/>
  <c r="I78" i="35"/>
  <c r="I79" i="35"/>
  <c r="I80" i="35"/>
  <c r="I81" i="35"/>
  <c r="I82" i="35"/>
  <c r="I83" i="35"/>
  <c r="I84" i="35"/>
  <c r="I85" i="35"/>
  <c r="I86" i="35"/>
  <c r="I87" i="35"/>
  <c r="I88" i="35"/>
  <c r="I89" i="35"/>
  <c r="I90" i="35"/>
  <c r="I91" i="35"/>
  <c r="I92" i="35"/>
  <c r="I93" i="35"/>
  <c r="I94" i="35"/>
  <c r="I95" i="35"/>
  <c r="I96" i="35"/>
  <c r="I97" i="35"/>
  <c r="I98" i="35"/>
  <c r="I99" i="35"/>
  <c r="I100" i="35"/>
  <c r="I101" i="35"/>
  <c r="I102" i="35"/>
  <c r="I103" i="35"/>
  <c r="I104" i="35"/>
  <c r="I105" i="35"/>
  <c r="I106" i="35"/>
  <c r="I107" i="35"/>
  <c r="I108" i="35"/>
  <c r="I109" i="35"/>
  <c r="I110" i="35"/>
  <c r="I111" i="35"/>
  <c r="I112" i="35"/>
  <c r="I113" i="35"/>
  <c r="I114" i="35"/>
  <c r="I115" i="35"/>
  <c r="I116" i="35"/>
  <c r="I117" i="35"/>
  <c r="I118" i="35"/>
  <c r="I119" i="35"/>
  <c r="I120" i="35"/>
  <c r="I121" i="35"/>
  <c r="I122" i="35"/>
  <c r="I123" i="35"/>
  <c r="I124" i="35"/>
  <c r="I125" i="35"/>
  <c r="I126" i="35"/>
  <c r="I127" i="35"/>
  <c r="I128" i="35"/>
  <c r="I129" i="35"/>
  <c r="I130" i="35"/>
  <c r="I131" i="35"/>
  <c r="I132" i="35"/>
  <c r="I133" i="35"/>
  <c r="I134" i="35"/>
  <c r="I135" i="35"/>
  <c r="I136" i="35"/>
  <c r="I137" i="35"/>
  <c r="I138" i="35"/>
  <c r="I139" i="35"/>
  <c r="I140" i="35"/>
  <c r="I141" i="35"/>
  <c r="I142" i="35"/>
  <c r="I143" i="35"/>
  <c r="I144" i="35"/>
  <c r="I145" i="35"/>
  <c r="I146" i="35"/>
  <c r="I147" i="35"/>
  <c r="I148" i="35"/>
  <c r="I149" i="35"/>
  <c r="I150" i="35"/>
  <c r="I151" i="35"/>
  <c r="I152" i="35"/>
  <c r="I153" i="35"/>
  <c r="I154" i="35"/>
  <c r="I155" i="35"/>
  <c r="I156" i="35"/>
  <c r="I157" i="35"/>
  <c r="I158" i="35"/>
  <c r="I159" i="35"/>
  <c r="I160" i="35"/>
  <c r="I161" i="35"/>
  <c r="I162" i="35"/>
  <c r="I163" i="35"/>
  <c r="I164" i="35"/>
  <c r="I165" i="35"/>
  <c r="I166" i="35"/>
  <c r="I167" i="35"/>
  <c r="I168" i="35"/>
  <c r="I169" i="35"/>
  <c r="I170" i="35"/>
  <c r="I171" i="35"/>
  <c r="I17" i="35"/>
  <c r="F169" i="35"/>
  <c r="F166" i="35"/>
  <c r="F163" i="35"/>
  <c r="F160" i="35"/>
  <c r="F157" i="35"/>
  <c r="F154" i="35"/>
  <c r="F151" i="35"/>
  <c r="F148" i="35"/>
  <c r="F145" i="35"/>
  <c r="F142" i="35"/>
  <c r="F139" i="35"/>
  <c r="F136" i="35"/>
  <c r="F133" i="35"/>
  <c r="F130" i="35"/>
  <c r="F127" i="35"/>
  <c r="F124" i="35"/>
  <c r="F121" i="35"/>
  <c r="F118" i="35"/>
  <c r="F115" i="35"/>
  <c r="F112" i="35"/>
  <c r="F109" i="35"/>
  <c r="F106" i="35"/>
  <c r="F103" i="35"/>
  <c r="F100" i="35"/>
  <c r="F94" i="35"/>
  <c r="F97" i="35"/>
  <c r="F91" i="35"/>
  <c r="F88" i="35"/>
  <c r="F85" i="35"/>
  <c r="F82" i="35"/>
  <c r="F79" i="35"/>
  <c r="F76" i="35"/>
  <c r="F73" i="35"/>
  <c r="F70" i="35"/>
  <c r="F67" i="35"/>
  <c r="F64" i="35"/>
  <c r="F61" i="35"/>
  <c r="F58" i="35"/>
  <c r="F55" i="35"/>
  <c r="F52" i="35"/>
  <c r="F49" i="35"/>
  <c r="F46" i="35"/>
  <c r="F43" i="35"/>
  <c r="F40" i="35"/>
  <c r="F37" i="35"/>
  <c r="F34" i="35"/>
  <c r="F31" i="35"/>
  <c r="F28" i="35"/>
  <c r="F25" i="35"/>
  <c r="F20" i="35"/>
  <c r="F17" i="35"/>
  <c r="E20" i="35"/>
  <c r="E28" i="35"/>
  <c r="E31" i="35"/>
  <c r="E34" i="35"/>
  <c r="E37" i="35"/>
  <c r="E40" i="35"/>
  <c r="E43" i="35"/>
  <c r="E46" i="35"/>
  <c r="E49" i="35"/>
  <c r="E52" i="35"/>
  <c r="E55" i="35"/>
  <c r="E58" i="35"/>
  <c r="E61" i="35"/>
  <c r="E64" i="35"/>
  <c r="E67" i="35"/>
  <c r="E70" i="35"/>
  <c r="E73" i="35"/>
  <c r="E76" i="35"/>
  <c r="E79" i="35"/>
  <c r="E82" i="35"/>
  <c r="E85" i="35"/>
  <c r="E88" i="35"/>
  <c r="E91" i="35"/>
  <c r="E94" i="35"/>
  <c r="E97" i="35"/>
  <c r="E100" i="35"/>
  <c r="E103" i="35"/>
  <c r="E106" i="35"/>
  <c r="E109" i="35"/>
  <c r="E112" i="35"/>
  <c r="E115" i="35"/>
  <c r="E118" i="35"/>
  <c r="E121" i="35"/>
  <c r="E124" i="35"/>
  <c r="E127" i="35"/>
  <c r="E130" i="35"/>
  <c r="E133" i="35"/>
  <c r="E136" i="35"/>
  <c r="E139" i="35"/>
  <c r="E142" i="35"/>
  <c r="E145" i="35"/>
  <c r="E148" i="35"/>
  <c r="E151" i="35"/>
  <c r="E154" i="35"/>
  <c r="E157" i="35"/>
  <c r="E160" i="35"/>
  <c r="E163" i="35"/>
  <c r="E166" i="35"/>
  <c r="E169" i="35"/>
  <c r="E17" i="35"/>
  <c r="D18" i="35"/>
  <c r="D19" i="35"/>
  <c r="D20" i="35"/>
  <c r="D21" i="35"/>
  <c r="D22" i="35"/>
  <c r="D28" i="35"/>
  <c r="D29" i="35"/>
  <c r="D30" i="35"/>
  <c r="D31" i="35"/>
  <c r="D32" i="35"/>
  <c r="D33" i="35"/>
  <c r="D34" i="35"/>
  <c r="D35" i="35"/>
  <c r="D36" i="35"/>
  <c r="D37" i="35"/>
  <c r="D38" i="35"/>
  <c r="D39" i="35"/>
  <c r="D40" i="35"/>
  <c r="D41" i="35"/>
  <c r="D42" i="35"/>
  <c r="D43" i="35"/>
  <c r="D44" i="35"/>
  <c r="D45" i="35"/>
  <c r="D46" i="35"/>
  <c r="D47" i="35"/>
  <c r="D48" i="35"/>
  <c r="D49" i="35"/>
  <c r="D50" i="35"/>
  <c r="D51" i="35"/>
  <c r="D52" i="35"/>
  <c r="D53" i="35"/>
  <c r="D54" i="35"/>
  <c r="D55" i="35"/>
  <c r="D56" i="35"/>
  <c r="D57" i="35"/>
  <c r="D58" i="35"/>
  <c r="D59" i="35"/>
  <c r="D60" i="35"/>
  <c r="D61" i="35"/>
  <c r="D62" i="35"/>
  <c r="D63" i="35"/>
  <c r="D64" i="35"/>
  <c r="D65" i="35"/>
  <c r="D66" i="35"/>
  <c r="D67" i="35"/>
  <c r="D68" i="35"/>
  <c r="D69" i="35"/>
  <c r="D70" i="35"/>
  <c r="D71" i="35"/>
  <c r="D72" i="35"/>
  <c r="D73" i="35"/>
  <c r="D74" i="35"/>
  <c r="D75" i="35"/>
  <c r="D76" i="35"/>
  <c r="D77" i="35"/>
  <c r="D78" i="35"/>
  <c r="D79" i="35"/>
  <c r="D80" i="35"/>
  <c r="D81" i="35"/>
  <c r="D82" i="35"/>
  <c r="D83" i="35"/>
  <c r="D84" i="35"/>
  <c r="D85" i="35"/>
  <c r="D86" i="35"/>
  <c r="D87" i="35"/>
  <c r="D88" i="35"/>
  <c r="D89" i="35"/>
  <c r="D90" i="35"/>
  <c r="D91" i="35"/>
  <c r="D92" i="35"/>
  <c r="D93" i="35"/>
  <c r="D94" i="35"/>
  <c r="D95" i="35"/>
  <c r="D96" i="35"/>
  <c r="D97" i="35"/>
  <c r="D98" i="35"/>
  <c r="D99" i="35"/>
  <c r="D100" i="35"/>
  <c r="D101" i="35"/>
  <c r="D102" i="35"/>
  <c r="D103" i="35"/>
  <c r="D104" i="35"/>
  <c r="D105" i="35"/>
  <c r="D106" i="35"/>
  <c r="D107" i="35"/>
  <c r="D108" i="35"/>
  <c r="D109" i="35"/>
  <c r="D110" i="35"/>
  <c r="D111" i="35"/>
  <c r="D112" i="35"/>
  <c r="D113" i="35"/>
  <c r="D114" i="35"/>
  <c r="D115" i="35"/>
  <c r="D116" i="35"/>
  <c r="D117" i="35"/>
  <c r="D118" i="35"/>
  <c r="D119" i="35"/>
  <c r="D120" i="35"/>
  <c r="D121" i="35"/>
  <c r="D122" i="35"/>
  <c r="D123" i="35"/>
  <c r="D124" i="35"/>
  <c r="D125" i="35"/>
  <c r="D126" i="35"/>
  <c r="D127" i="35"/>
  <c r="D128" i="35"/>
  <c r="D129" i="35"/>
  <c r="D130" i="35"/>
  <c r="D131" i="35"/>
  <c r="D132" i="35"/>
  <c r="D133" i="35"/>
  <c r="D134" i="35"/>
  <c r="D135" i="35"/>
  <c r="D136" i="35"/>
  <c r="D137" i="35"/>
  <c r="D138" i="35"/>
  <c r="D139" i="35"/>
  <c r="D140" i="35"/>
  <c r="D141" i="35"/>
  <c r="D142" i="35"/>
  <c r="D143" i="35"/>
  <c r="D144" i="35"/>
  <c r="D145" i="35"/>
  <c r="D146" i="35"/>
  <c r="D147" i="35"/>
  <c r="D148" i="35"/>
  <c r="D149" i="35"/>
  <c r="D150" i="35"/>
  <c r="D151" i="35"/>
  <c r="D152" i="35"/>
  <c r="D153" i="35"/>
  <c r="D154" i="35"/>
  <c r="D155" i="35"/>
  <c r="D156" i="35"/>
  <c r="D157" i="35"/>
  <c r="D158" i="35"/>
  <c r="D159" i="35"/>
  <c r="D160" i="35"/>
  <c r="D161" i="35"/>
  <c r="D162" i="35"/>
  <c r="D163" i="35"/>
  <c r="D164" i="35"/>
  <c r="D165" i="35"/>
  <c r="D166" i="35"/>
  <c r="D167" i="35"/>
  <c r="D168" i="35"/>
  <c r="D169" i="35"/>
  <c r="D170" i="35"/>
  <c r="D171" i="35"/>
  <c r="D17" i="35"/>
  <c r="C169" i="35"/>
  <c r="C166" i="35"/>
  <c r="C163" i="35"/>
  <c r="C160" i="35"/>
  <c r="C157" i="35"/>
  <c r="C154" i="35"/>
  <c r="C151" i="35"/>
  <c r="C148" i="35"/>
  <c r="C145" i="35"/>
  <c r="C142" i="35"/>
  <c r="C139" i="35"/>
  <c r="C136" i="35"/>
  <c r="C133" i="35"/>
  <c r="C130" i="35"/>
  <c r="C127" i="35"/>
  <c r="C124" i="35"/>
  <c r="C121" i="35"/>
  <c r="C118" i="35"/>
  <c r="C115" i="35"/>
  <c r="C112" i="35"/>
  <c r="C109" i="35"/>
  <c r="C106" i="35"/>
  <c r="C103" i="35"/>
  <c r="C100" i="35"/>
  <c r="C97" i="35"/>
  <c r="C94" i="35"/>
  <c r="C91" i="35"/>
  <c r="C88" i="35"/>
  <c r="C85" i="35"/>
  <c r="C82" i="35"/>
  <c r="C79" i="35"/>
  <c r="C76" i="35"/>
  <c r="C73" i="35"/>
  <c r="C70" i="35"/>
  <c r="C67" i="35"/>
  <c r="C64" i="35"/>
  <c r="C61" i="35"/>
  <c r="C55" i="35"/>
  <c r="C52" i="35"/>
  <c r="C49" i="35"/>
  <c r="C46" i="35"/>
  <c r="C43" i="35"/>
  <c r="C40" i="35"/>
  <c r="C37" i="35"/>
  <c r="C34" i="35"/>
  <c r="C31" i="35"/>
  <c r="C28" i="35"/>
  <c r="AO26" i="31"/>
  <c r="AP26" i="31" s="1"/>
  <c r="G79" i="35" s="1"/>
  <c r="K79" i="35" s="1"/>
  <c r="AO27" i="31"/>
  <c r="AP27" i="31" s="1"/>
  <c r="G82" i="35" s="1"/>
  <c r="K82" i="35" s="1"/>
  <c r="AO28" i="31"/>
  <c r="AP28" i="31" s="1"/>
  <c r="G85" i="35" s="1"/>
  <c r="K85" i="35" s="1"/>
  <c r="D34" i="32"/>
  <c r="D31" i="32"/>
  <c r="D25" i="32"/>
  <c r="D22" i="32"/>
  <c r="D19" i="32"/>
  <c r="D16" i="32"/>
  <c r="D13" i="32"/>
  <c r="B5" i="34"/>
  <c r="B6" i="34"/>
  <c r="B7" i="34"/>
  <c r="B8" i="34"/>
  <c r="B9" i="34"/>
  <c r="B10" i="34"/>
  <c r="B11" i="34"/>
  <c r="B12" i="34"/>
  <c r="B13" i="34"/>
  <c r="B14" i="34"/>
  <c r="B15" i="34"/>
  <c r="B16" i="34"/>
  <c r="B17" i="34"/>
  <c r="B18" i="34"/>
  <c r="B19" i="34"/>
  <c r="B20" i="34"/>
  <c r="B21" i="34"/>
  <c r="B22" i="34"/>
  <c r="B23" i="34"/>
  <c r="B24" i="34"/>
  <c r="B25" i="34"/>
  <c r="B26" i="34"/>
  <c r="B27" i="34"/>
  <c r="B28" i="34"/>
  <c r="B29" i="34"/>
  <c r="B30" i="34"/>
  <c r="B31" i="34"/>
  <c r="B32" i="34"/>
  <c r="B33" i="34"/>
  <c r="B34" i="34"/>
  <c r="B35" i="34"/>
  <c r="B36" i="34"/>
  <c r="B37" i="34"/>
  <c r="B38" i="34"/>
  <c r="B39" i="34"/>
  <c r="B40" i="34"/>
  <c r="B41" i="34"/>
  <c r="B42" i="34"/>
  <c r="B43" i="34"/>
  <c r="B44" i="34"/>
  <c r="B45" i="34"/>
  <c r="B46" i="34"/>
  <c r="B47" i="34"/>
  <c r="B48" i="34"/>
  <c r="B49" i="34"/>
  <c r="B50" i="34"/>
  <c r="B51" i="34"/>
  <c r="B52" i="34"/>
  <c r="B53" i="34"/>
  <c r="B54" i="34"/>
  <c r="B55" i="34"/>
  <c r="B56" i="34"/>
  <c r="B57" i="34"/>
  <c r="B58" i="34"/>
  <c r="B59" i="34"/>
  <c r="B60" i="34"/>
  <c r="B61" i="34"/>
  <c r="B62" i="34"/>
  <c r="B63" i="34"/>
  <c r="B64" i="34"/>
  <c r="B65" i="34"/>
  <c r="B66" i="34"/>
  <c r="B67" i="34"/>
  <c r="B68" i="34"/>
  <c r="B69" i="34"/>
  <c r="B70" i="34"/>
  <c r="B71" i="34"/>
  <c r="B72" i="34"/>
  <c r="B73" i="34"/>
  <c r="B74" i="34"/>
  <c r="B75" i="34"/>
  <c r="B76" i="34"/>
  <c r="B77" i="34"/>
  <c r="B78" i="34"/>
  <c r="B79" i="34"/>
  <c r="B80" i="34"/>
  <c r="B81" i="34"/>
  <c r="B82" i="34"/>
  <c r="B83" i="34"/>
  <c r="B84" i="34"/>
  <c r="B85" i="34"/>
  <c r="B86" i="34"/>
  <c r="B87" i="34"/>
  <c r="B88" i="34"/>
  <c r="B89" i="34"/>
  <c r="B90" i="34"/>
  <c r="B91" i="34"/>
  <c r="B92" i="34"/>
  <c r="B93" i="34"/>
  <c r="B94" i="34"/>
  <c r="B95" i="34"/>
  <c r="B96" i="34"/>
  <c r="B97" i="34"/>
  <c r="B98" i="34"/>
  <c r="B99" i="34"/>
  <c r="B100" i="34"/>
  <c r="B101" i="34"/>
  <c r="B102" i="34"/>
  <c r="B103" i="34"/>
  <c r="B104" i="34"/>
  <c r="B105" i="34"/>
  <c r="B106" i="34"/>
  <c r="B107" i="34"/>
  <c r="B108" i="34"/>
  <c r="B109" i="34"/>
  <c r="B110" i="34"/>
  <c r="B111" i="34"/>
  <c r="B112" i="34"/>
  <c r="B113" i="34"/>
  <c r="B114" i="34"/>
  <c r="B115" i="34"/>
  <c r="B116" i="34"/>
  <c r="B117" i="34"/>
  <c r="B118" i="34"/>
  <c r="B119" i="34"/>
  <c r="B120" i="34"/>
  <c r="B121" i="34"/>
  <c r="B122" i="34"/>
  <c r="B123" i="34"/>
  <c r="B124" i="34"/>
  <c r="B125" i="34"/>
  <c r="B126" i="34"/>
  <c r="B127" i="34"/>
  <c r="B128" i="34"/>
  <c r="B129" i="34"/>
  <c r="B130" i="34"/>
  <c r="B131" i="34"/>
  <c r="B132" i="34"/>
  <c r="B133" i="34"/>
  <c r="B134" i="34"/>
  <c r="B135" i="34"/>
  <c r="B136" i="34"/>
  <c r="B137" i="34"/>
  <c r="B138" i="34"/>
  <c r="B139" i="34"/>
  <c r="B140" i="34"/>
  <c r="B141" i="34"/>
  <c r="B142" i="34"/>
  <c r="B143" i="34"/>
  <c r="B144" i="34"/>
  <c r="B145" i="34"/>
  <c r="B146" i="34"/>
  <c r="B147" i="34"/>
  <c r="B148" i="34"/>
  <c r="B149" i="34"/>
  <c r="B150" i="34"/>
  <c r="B151" i="34"/>
  <c r="B152" i="34"/>
  <c r="B153" i="34"/>
  <c r="B154" i="34"/>
  <c r="B155" i="34"/>
  <c r="B156" i="34"/>
  <c r="F5" i="33"/>
  <c r="H5" i="33"/>
  <c r="J5" i="33"/>
  <c r="L5" i="33"/>
  <c r="N5" i="33"/>
  <c r="P5" i="33"/>
  <c r="R5" i="33"/>
  <c r="F6" i="33"/>
  <c r="H6" i="33"/>
  <c r="J6" i="33"/>
  <c r="L6" i="33"/>
  <c r="N6" i="33"/>
  <c r="P6" i="33"/>
  <c r="R6" i="33"/>
  <c r="F7" i="33"/>
  <c r="H7" i="33"/>
  <c r="J7" i="33"/>
  <c r="L7" i="33"/>
  <c r="N7" i="33"/>
  <c r="P7" i="33"/>
  <c r="R7" i="33"/>
  <c r="F8" i="33"/>
  <c r="H8" i="33"/>
  <c r="J8" i="33"/>
  <c r="L8" i="33"/>
  <c r="N8" i="33"/>
  <c r="P8" i="33"/>
  <c r="R8" i="33"/>
  <c r="F9" i="33"/>
  <c r="H9" i="33"/>
  <c r="J9" i="33"/>
  <c r="L9" i="33"/>
  <c r="N9" i="33"/>
  <c r="P9" i="33"/>
  <c r="R9" i="33"/>
  <c r="F10" i="33"/>
  <c r="H10" i="33"/>
  <c r="J10" i="33"/>
  <c r="L10" i="33"/>
  <c r="N10" i="33"/>
  <c r="P10" i="33"/>
  <c r="R10" i="33"/>
  <c r="F11" i="33"/>
  <c r="H11" i="33"/>
  <c r="J11" i="33"/>
  <c r="L11" i="33"/>
  <c r="N11" i="33"/>
  <c r="P11" i="33"/>
  <c r="R11" i="33"/>
  <c r="F12" i="33"/>
  <c r="H12" i="33"/>
  <c r="J12" i="33"/>
  <c r="L12" i="33"/>
  <c r="N12" i="33"/>
  <c r="P12" i="33"/>
  <c r="R12" i="33"/>
  <c r="F13" i="33"/>
  <c r="H13" i="33"/>
  <c r="J13" i="33"/>
  <c r="L13" i="33"/>
  <c r="N13" i="33"/>
  <c r="P13" i="33"/>
  <c r="R13" i="33"/>
  <c r="F14" i="33"/>
  <c r="H14" i="33"/>
  <c r="J14" i="33"/>
  <c r="L14" i="33"/>
  <c r="N14" i="33"/>
  <c r="P14" i="33"/>
  <c r="R14" i="33"/>
  <c r="F15" i="33"/>
  <c r="H15" i="33"/>
  <c r="J15" i="33"/>
  <c r="L15" i="33"/>
  <c r="N15" i="33"/>
  <c r="P15" i="33"/>
  <c r="R15" i="33"/>
  <c r="F16" i="33"/>
  <c r="H16" i="33"/>
  <c r="J16" i="33"/>
  <c r="L16" i="33"/>
  <c r="N16" i="33"/>
  <c r="P16" i="33"/>
  <c r="R16" i="33"/>
  <c r="F17" i="33"/>
  <c r="H17" i="33"/>
  <c r="J17" i="33"/>
  <c r="L17" i="33"/>
  <c r="N17" i="33"/>
  <c r="P17" i="33"/>
  <c r="R17" i="33"/>
  <c r="F18" i="33"/>
  <c r="H18" i="33"/>
  <c r="J18" i="33"/>
  <c r="L18" i="33"/>
  <c r="N18" i="33"/>
  <c r="P18" i="33"/>
  <c r="R18" i="33"/>
  <c r="F19" i="33"/>
  <c r="H19" i="33"/>
  <c r="J19" i="33"/>
  <c r="L19" i="33"/>
  <c r="N19" i="33"/>
  <c r="P19" i="33"/>
  <c r="R19" i="33"/>
  <c r="F20" i="33"/>
  <c r="H20" i="33"/>
  <c r="J20" i="33"/>
  <c r="L20" i="33"/>
  <c r="N20" i="33"/>
  <c r="P20" i="33"/>
  <c r="R20" i="33"/>
  <c r="F21" i="33"/>
  <c r="H21" i="33"/>
  <c r="J21" i="33"/>
  <c r="L21" i="33"/>
  <c r="N21" i="33"/>
  <c r="P21" i="33"/>
  <c r="R21" i="33"/>
  <c r="F22" i="33"/>
  <c r="H22" i="33"/>
  <c r="J22" i="33"/>
  <c r="L22" i="33"/>
  <c r="N22" i="33"/>
  <c r="P22" i="33"/>
  <c r="R22" i="33"/>
  <c r="F23" i="33"/>
  <c r="H23" i="33"/>
  <c r="J23" i="33"/>
  <c r="L23" i="33"/>
  <c r="N23" i="33"/>
  <c r="P23" i="33"/>
  <c r="R23" i="33"/>
  <c r="F24" i="33"/>
  <c r="H24" i="33"/>
  <c r="J24" i="33"/>
  <c r="L24" i="33"/>
  <c r="N24" i="33"/>
  <c r="P24" i="33"/>
  <c r="R24" i="33"/>
  <c r="F25" i="33"/>
  <c r="H25" i="33"/>
  <c r="J25" i="33"/>
  <c r="L25" i="33"/>
  <c r="N25" i="33"/>
  <c r="P25" i="33"/>
  <c r="R25" i="33"/>
  <c r="F26" i="33"/>
  <c r="H26" i="33"/>
  <c r="J26" i="33"/>
  <c r="L26" i="33"/>
  <c r="N26" i="33"/>
  <c r="P26" i="33"/>
  <c r="R26" i="33"/>
  <c r="F27" i="33"/>
  <c r="H27" i="33"/>
  <c r="J27" i="33"/>
  <c r="L27" i="33"/>
  <c r="N27" i="33"/>
  <c r="P27" i="33"/>
  <c r="R27" i="33"/>
  <c r="F28" i="33"/>
  <c r="H28" i="33"/>
  <c r="J28" i="33"/>
  <c r="L28" i="33"/>
  <c r="N28" i="33"/>
  <c r="P28" i="33"/>
  <c r="R28" i="33"/>
  <c r="F29" i="33"/>
  <c r="H29" i="33"/>
  <c r="J29" i="33"/>
  <c r="L29" i="33"/>
  <c r="N29" i="33"/>
  <c r="P29" i="33"/>
  <c r="R29" i="33"/>
  <c r="F30" i="33"/>
  <c r="H30" i="33"/>
  <c r="J30" i="33"/>
  <c r="L30" i="33"/>
  <c r="N30" i="33"/>
  <c r="P30" i="33"/>
  <c r="R30" i="33"/>
  <c r="F31" i="33"/>
  <c r="H31" i="33"/>
  <c r="J31" i="33"/>
  <c r="L31" i="33"/>
  <c r="N31" i="33"/>
  <c r="P31" i="33"/>
  <c r="R31" i="33"/>
  <c r="F32" i="33"/>
  <c r="H32" i="33"/>
  <c r="J32" i="33"/>
  <c r="L32" i="33"/>
  <c r="N32" i="33"/>
  <c r="P32" i="33"/>
  <c r="R32" i="33"/>
  <c r="F33" i="33"/>
  <c r="H33" i="33"/>
  <c r="J33" i="33"/>
  <c r="L33" i="33"/>
  <c r="N33" i="33"/>
  <c r="P33" i="33"/>
  <c r="R33" i="33"/>
  <c r="F34" i="33"/>
  <c r="H34" i="33"/>
  <c r="J34" i="33"/>
  <c r="L34" i="33"/>
  <c r="N34" i="33"/>
  <c r="P34" i="33"/>
  <c r="R34" i="33"/>
  <c r="F35" i="33"/>
  <c r="H35" i="33"/>
  <c r="J35" i="33"/>
  <c r="L35" i="33"/>
  <c r="N35" i="33"/>
  <c r="P35" i="33"/>
  <c r="R35" i="33"/>
  <c r="F36" i="33"/>
  <c r="H36" i="33"/>
  <c r="J36" i="33"/>
  <c r="L36" i="33"/>
  <c r="N36" i="33"/>
  <c r="P36" i="33"/>
  <c r="R36" i="33"/>
  <c r="F37" i="33"/>
  <c r="H37" i="33"/>
  <c r="J37" i="33"/>
  <c r="L37" i="33"/>
  <c r="N37" i="33"/>
  <c r="P37" i="33"/>
  <c r="R37" i="33"/>
  <c r="F38" i="33"/>
  <c r="H38" i="33"/>
  <c r="J38" i="33"/>
  <c r="L38" i="33"/>
  <c r="N38" i="33"/>
  <c r="P38" i="33"/>
  <c r="R38" i="33"/>
  <c r="F39" i="33"/>
  <c r="H39" i="33"/>
  <c r="J39" i="33"/>
  <c r="L39" i="33"/>
  <c r="N39" i="33"/>
  <c r="P39" i="33"/>
  <c r="R39" i="33"/>
  <c r="F40" i="33"/>
  <c r="H40" i="33"/>
  <c r="J40" i="33"/>
  <c r="L40" i="33"/>
  <c r="N40" i="33"/>
  <c r="P40" i="33"/>
  <c r="R40" i="33"/>
  <c r="F41" i="33"/>
  <c r="H41" i="33"/>
  <c r="J41" i="33"/>
  <c r="L41" i="33"/>
  <c r="N41" i="33"/>
  <c r="P41" i="33"/>
  <c r="R41" i="33"/>
  <c r="F42" i="33"/>
  <c r="H42" i="33"/>
  <c r="J42" i="33"/>
  <c r="L42" i="33"/>
  <c r="N42" i="33"/>
  <c r="P42" i="33"/>
  <c r="R42" i="33"/>
  <c r="F43" i="33"/>
  <c r="H43" i="33"/>
  <c r="J43" i="33"/>
  <c r="L43" i="33"/>
  <c r="N43" i="33"/>
  <c r="P43" i="33"/>
  <c r="R43" i="33"/>
  <c r="F44" i="33"/>
  <c r="H44" i="33"/>
  <c r="J44" i="33"/>
  <c r="L44" i="33"/>
  <c r="N44" i="33"/>
  <c r="P44" i="33"/>
  <c r="R44" i="33"/>
  <c r="F45" i="33"/>
  <c r="H45" i="33"/>
  <c r="J45" i="33"/>
  <c r="L45" i="33"/>
  <c r="N45" i="33"/>
  <c r="P45" i="33"/>
  <c r="R45" i="33"/>
  <c r="F46" i="33"/>
  <c r="H46" i="33"/>
  <c r="J46" i="33"/>
  <c r="L46" i="33"/>
  <c r="N46" i="33"/>
  <c r="P46" i="33"/>
  <c r="R46" i="33"/>
  <c r="F47" i="33"/>
  <c r="H47" i="33"/>
  <c r="J47" i="33"/>
  <c r="L47" i="33"/>
  <c r="N47" i="33"/>
  <c r="P47" i="33"/>
  <c r="R47" i="33"/>
  <c r="F48" i="33"/>
  <c r="H48" i="33"/>
  <c r="J48" i="33"/>
  <c r="L48" i="33"/>
  <c r="N48" i="33"/>
  <c r="P48" i="33"/>
  <c r="R48" i="33"/>
  <c r="F49" i="33"/>
  <c r="H49" i="33"/>
  <c r="J49" i="33"/>
  <c r="L49" i="33"/>
  <c r="N49" i="33"/>
  <c r="P49" i="33"/>
  <c r="R49" i="33"/>
  <c r="F50" i="33"/>
  <c r="H50" i="33"/>
  <c r="J50" i="33"/>
  <c r="L50" i="33"/>
  <c r="N50" i="33"/>
  <c r="P50" i="33"/>
  <c r="R50" i="33"/>
  <c r="F51" i="33"/>
  <c r="H51" i="33"/>
  <c r="J51" i="33"/>
  <c r="L51" i="33"/>
  <c r="N51" i="33"/>
  <c r="P51" i="33"/>
  <c r="R51" i="33"/>
  <c r="F52" i="33"/>
  <c r="H52" i="33"/>
  <c r="J52" i="33"/>
  <c r="L52" i="33"/>
  <c r="N52" i="33"/>
  <c r="P52" i="33"/>
  <c r="R52" i="33"/>
  <c r="F53" i="33"/>
  <c r="H53" i="33"/>
  <c r="J53" i="33"/>
  <c r="L53" i="33"/>
  <c r="N53" i="33"/>
  <c r="P53" i="33"/>
  <c r="R53" i="33"/>
  <c r="F54" i="33"/>
  <c r="H54" i="33"/>
  <c r="J54" i="33"/>
  <c r="L54" i="33"/>
  <c r="N54" i="33"/>
  <c r="P54" i="33"/>
  <c r="R54" i="33"/>
  <c r="F55" i="33"/>
  <c r="H55" i="33"/>
  <c r="J55" i="33"/>
  <c r="L55" i="33"/>
  <c r="N55" i="33"/>
  <c r="P55" i="33"/>
  <c r="R55" i="33"/>
  <c r="F56" i="33"/>
  <c r="H56" i="33"/>
  <c r="J56" i="33"/>
  <c r="L56" i="33"/>
  <c r="N56" i="33"/>
  <c r="P56" i="33"/>
  <c r="R56" i="33"/>
  <c r="F57" i="33"/>
  <c r="H57" i="33"/>
  <c r="J57" i="33"/>
  <c r="L57" i="33"/>
  <c r="N57" i="33"/>
  <c r="P57" i="33"/>
  <c r="R57" i="33"/>
  <c r="F58" i="33"/>
  <c r="H58" i="33"/>
  <c r="J58" i="33"/>
  <c r="L58" i="33"/>
  <c r="N58" i="33"/>
  <c r="P58" i="33"/>
  <c r="R58" i="33"/>
  <c r="F59" i="33"/>
  <c r="H59" i="33"/>
  <c r="J59" i="33"/>
  <c r="L59" i="33"/>
  <c r="N59" i="33"/>
  <c r="P59" i="33"/>
  <c r="R59" i="33"/>
  <c r="F60" i="33"/>
  <c r="H60" i="33"/>
  <c r="J60" i="33"/>
  <c r="L60" i="33"/>
  <c r="N60" i="33"/>
  <c r="P60" i="33"/>
  <c r="R60" i="33"/>
  <c r="F61" i="33"/>
  <c r="H61" i="33"/>
  <c r="J61" i="33"/>
  <c r="L61" i="33"/>
  <c r="N61" i="33"/>
  <c r="P61" i="33"/>
  <c r="R61" i="33"/>
  <c r="F62" i="33"/>
  <c r="H62" i="33"/>
  <c r="J62" i="33"/>
  <c r="L62" i="33"/>
  <c r="N62" i="33"/>
  <c r="P62" i="33"/>
  <c r="R62" i="33"/>
  <c r="F63" i="33"/>
  <c r="H63" i="33"/>
  <c r="J63" i="33"/>
  <c r="L63" i="33"/>
  <c r="N63" i="33"/>
  <c r="P63" i="33"/>
  <c r="R63" i="33"/>
  <c r="F64" i="33"/>
  <c r="H64" i="33"/>
  <c r="J64" i="33"/>
  <c r="L64" i="33"/>
  <c r="N64" i="33"/>
  <c r="P64" i="33"/>
  <c r="R64" i="33"/>
  <c r="F65" i="33"/>
  <c r="H65" i="33"/>
  <c r="J65" i="33"/>
  <c r="L65" i="33"/>
  <c r="N65" i="33"/>
  <c r="P65" i="33"/>
  <c r="R65" i="33"/>
  <c r="F66" i="33"/>
  <c r="H66" i="33"/>
  <c r="J66" i="33"/>
  <c r="L66" i="33"/>
  <c r="N66" i="33"/>
  <c r="P66" i="33"/>
  <c r="R66" i="33"/>
  <c r="F67" i="33"/>
  <c r="H67" i="33"/>
  <c r="J67" i="33"/>
  <c r="L67" i="33"/>
  <c r="N67" i="33"/>
  <c r="P67" i="33"/>
  <c r="R67" i="33"/>
  <c r="F68" i="33"/>
  <c r="H68" i="33"/>
  <c r="J68" i="33"/>
  <c r="L68" i="33"/>
  <c r="N68" i="33"/>
  <c r="P68" i="33"/>
  <c r="R68" i="33"/>
  <c r="F69" i="33"/>
  <c r="H69" i="33"/>
  <c r="J69" i="33"/>
  <c r="L69" i="33"/>
  <c r="N69" i="33"/>
  <c r="P69" i="33"/>
  <c r="R69" i="33"/>
  <c r="F70" i="33"/>
  <c r="H70" i="33"/>
  <c r="J70" i="33"/>
  <c r="L70" i="33"/>
  <c r="N70" i="33"/>
  <c r="P70" i="33"/>
  <c r="R70" i="33"/>
  <c r="F71" i="33"/>
  <c r="H71" i="33"/>
  <c r="J71" i="33"/>
  <c r="L71" i="33"/>
  <c r="N71" i="33"/>
  <c r="P71" i="33"/>
  <c r="R71" i="33"/>
  <c r="F72" i="33"/>
  <c r="H72" i="33"/>
  <c r="J72" i="33"/>
  <c r="L72" i="33"/>
  <c r="N72" i="33"/>
  <c r="P72" i="33"/>
  <c r="R72" i="33"/>
  <c r="F73" i="33"/>
  <c r="H73" i="33"/>
  <c r="J73" i="33"/>
  <c r="L73" i="33"/>
  <c r="N73" i="33"/>
  <c r="P73" i="33"/>
  <c r="R73" i="33"/>
  <c r="F74" i="33"/>
  <c r="H74" i="33"/>
  <c r="J74" i="33"/>
  <c r="L74" i="33"/>
  <c r="N74" i="33"/>
  <c r="P74" i="33"/>
  <c r="R74" i="33"/>
  <c r="F75" i="33"/>
  <c r="H75" i="33"/>
  <c r="J75" i="33"/>
  <c r="L75" i="33"/>
  <c r="N75" i="33"/>
  <c r="P75" i="33"/>
  <c r="R75" i="33"/>
  <c r="F76" i="33"/>
  <c r="H76" i="33"/>
  <c r="J76" i="33"/>
  <c r="L76" i="33"/>
  <c r="N76" i="33"/>
  <c r="P76" i="33"/>
  <c r="R76" i="33"/>
  <c r="F77" i="33"/>
  <c r="H77" i="33"/>
  <c r="J77" i="33"/>
  <c r="L77" i="33"/>
  <c r="N77" i="33"/>
  <c r="P77" i="33"/>
  <c r="R77" i="33"/>
  <c r="F78" i="33"/>
  <c r="H78" i="33"/>
  <c r="J78" i="33"/>
  <c r="L78" i="33"/>
  <c r="N78" i="33"/>
  <c r="P78" i="33"/>
  <c r="R78" i="33"/>
  <c r="F79" i="33"/>
  <c r="H79" i="33"/>
  <c r="J79" i="33"/>
  <c r="L79" i="33"/>
  <c r="N79" i="33"/>
  <c r="P79" i="33"/>
  <c r="R79" i="33"/>
  <c r="F80" i="33"/>
  <c r="H80" i="33"/>
  <c r="J80" i="33"/>
  <c r="L80" i="33"/>
  <c r="N80" i="33"/>
  <c r="P80" i="33"/>
  <c r="R80" i="33"/>
  <c r="F81" i="33"/>
  <c r="H81" i="33"/>
  <c r="J81" i="33"/>
  <c r="L81" i="33"/>
  <c r="N81" i="33"/>
  <c r="P81" i="33"/>
  <c r="R81" i="33"/>
  <c r="F82" i="33"/>
  <c r="H82" i="33"/>
  <c r="J82" i="33"/>
  <c r="L82" i="33"/>
  <c r="N82" i="33"/>
  <c r="P82" i="33"/>
  <c r="R82" i="33"/>
  <c r="F83" i="33"/>
  <c r="H83" i="33"/>
  <c r="J83" i="33"/>
  <c r="L83" i="33"/>
  <c r="N83" i="33"/>
  <c r="P83" i="33"/>
  <c r="R83" i="33"/>
  <c r="F84" i="33"/>
  <c r="H84" i="33"/>
  <c r="J84" i="33"/>
  <c r="L84" i="33"/>
  <c r="N84" i="33"/>
  <c r="P84" i="33"/>
  <c r="R84" i="33"/>
  <c r="F85" i="33"/>
  <c r="H85" i="33"/>
  <c r="J85" i="33"/>
  <c r="L85" i="33"/>
  <c r="N85" i="33"/>
  <c r="P85" i="33"/>
  <c r="R85" i="33"/>
  <c r="F86" i="33"/>
  <c r="H86" i="33"/>
  <c r="J86" i="33"/>
  <c r="L86" i="33"/>
  <c r="N86" i="33"/>
  <c r="P86" i="33"/>
  <c r="R86" i="33"/>
  <c r="F87" i="33"/>
  <c r="H87" i="33"/>
  <c r="J87" i="33"/>
  <c r="L87" i="33"/>
  <c r="N87" i="33"/>
  <c r="P87" i="33"/>
  <c r="R87" i="33"/>
  <c r="F88" i="33"/>
  <c r="H88" i="33"/>
  <c r="J88" i="33"/>
  <c r="L88" i="33"/>
  <c r="N88" i="33"/>
  <c r="P88" i="33"/>
  <c r="R88" i="33"/>
  <c r="F89" i="33"/>
  <c r="H89" i="33"/>
  <c r="J89" i="33"/>
  <c r="L89" i="33"/>
  <c r="N89" i="33"/>
  <c r="P89" i="33"/>
  <c r="R89" i="33"/>
  <c r="F90" i="33"/>
  <c r="H90" i="33"/>
  <c r="J90" i="33"/>
  <c r="L90" i="33"/>
  <c r="N90" i="33"/>
  <c r="P90" i="33"/>
  <c r="R90" i="33"/>
  <c r="F91" i="33"/>
  <c r="H91" i="33"/>
  <c r="J91" i="33"/>
  <c r="L91" i="33"/>
  <c r="N91" i="33"/>
  <c r="P91" i="33"/>
  <c r="R91" i="33"/>
  <c r="F92" i="33"/>
  <c r="H92" i="33"/>
  <c r="J92" i="33"/>
  <c r="L92" i="33"/>
  <c r="N92" i="33"/>
  <c r="P92" i="33"/>
  <c r="R92" i="33"/>
  <c r="F93" i="33"/>
  <c r="H93" i="33"/>
  <c r="J93" i="33"/>
  <c r="L93" i="33"/>
  <c r="N93" i="33"/>
  <c r="P93" i="33"/>
  <c r="R93" i="33"/>
  <c r="F94" i="33"/>
  <c r="H94" i="33"/>
  <c r="J94" i="33"/>
  <c r="L94" i="33"/>
  <c r="N94" i="33"/>
  <c r="P94" i="33"/>
  <c r="R94" i="33"/>
  <c r="F95" i="33"/>
  <c r="H95" i="33"/>
  <c r="J95" i="33"/>
  <c r="L95" i="33"/>
  <c r="N95" i="33"/>
  <c r="P95" i="33"/>
  <c r="R95" i="33"/>
  <c r="F96" i="33"/>
  <c r="H96" i="33"/>
  <c r="J96" i="33"/>
  <c r="L96" i="33"/>
  <c r="N96" i="33"/>
  <c r="P96" i="33"/>
  <c r="R96" i="33"/>
  <c r="F97" i="33"/>
  <c r="H97" i="33"/>
  <c r="J97" i="33"/>
  <c r="L97" i="33"/>
  <c r="N97" i="33"/>
  <c r="P97" i="33"/>
  <c r="R97" i="33"/>
  <c r="F98" i="33"/>
  <c r="H98" i="33"/>
  <c r="J98" i="33"/>
  <c r="L98" i="33"/>
  <c r="N98" i="33"/>
  <c r="P98" i="33"/>
  <c r="R98" i="33"/>
  <c r="F99" i="33"/>
  <c r="H99" i="33"/>
  <c r="J99" i="33"/>
  <c r="L99" i="33"/>
  <c r="N99" i="33"/>
  <c r="P99" i="33"/>
  <c r="R99" i="33"/>
  <c r="F100" i="33"/>
  <c r="H100" i="33"/>
  <c r="J100" i="33"/>
  <c r="L100" i="33"/>
  <c r="N100" i="33"/>
  <c r="P100" i="33"/>
  <c r="R100" i="33"/>
  <c r="F101" i="33"/>
  <c r="H101" i="33"/>
  <c r="J101" i="33"/>
  <c r="L101" i="33"/>
  <c r="N101" i="33"/>
  <c r="P101" i="33"/>
  <c r="R101" i="33"/>
  <c r="F102" i="33"/>
  <c r="H102" i="33"/>
  <c r="J102" i="33"/>
  <c r="L102" i="33"/>
  <c r="N102" i="33"/>
  <c r="P102" i="33"/>
  <c r="R102" i="33"/>
  <c r="F103" i="33"/>
  <c r="H103" i="33"/>
  <c r="J103" i="33"/>
  <c r="L103" i="33"/>
  <c r="N103" i="33"/>
  <c r="P103" i="33"/>
  <c r="R103" i="33"/>
  <c r="F104" i="33"/>
  <c r="H104" i="33"/>
  <c r="J104" i="33"/>
  <c r="L104" i="33"/>
  <c r="N104" i="33"/>
  <c r="P104" i="33"/>
  <c r="R104" i="33"/>
  <c r="F105" i="33"/>
  <c r="H105" i="33"/>
  <c r="J105" i="33"/>
  <c r="L105" i="33"/>
  <c r="N105" i="33"/>
  <c r="P105" i="33"/>
  <c r="R105" i="33"/>
  <c r="F106" i="33"/>
  <c r="H106" i="33"/>
  <c r="J106" i="33"/>
  <c r="L106" i="33"/>
  <c r="N106" i="33"/>
  <c r="P106" i="33"/>
  <c r="R106" i="33"/>
  <c r="F107" i="33"/>
  <c r="H107" i="33"/>
  <c r="J107" i="33"/>
  <c r="L107" i="33"/>
  <c r="N107" i="33"/>
  <c r="P107" i="33"/>
  <c r="R107" i="33"/>
  <c r="F108" i="33"/>
  <c r="H108" i="33"/>
  <c r="J108" i="33"/>
  <c r="L108" i="33"/>
  <c r="N108" i="33"/>
  <c r="P108" i="33"/>
  <c r="R108" i="33"/>
  <c r="F109" i="33"/>
  <c r="H109" i="33"/>
  <c r="J109" i="33"/>
  <c r="L109" i="33"/>
  <c r="N109" i="33"/>
  <c r="P109" i="33"/>
  <c r="R109" i="33"/>
  <c r="F110" i="33"/>
  <c r="H110" i="33"/>
  <c r="J110" i="33"/>
  <c r="L110" i="33"/>
  <c r="N110" i="33"/>
  <c r="P110" i="33"/>
  <c r="R110" i="33"/>
  <c r="F111" i="33"/>
  <c r="H111" i="33"/>
  <c r="J111" i="33"/>
  <c r="L111" i="33"/>
  <c r="N111" i="33"/>
  <c r="P111" i="33"/>
  <c r="R111" i="33"/>
  <c r="F112" i="33"/>
  <c r="H112" i="33"/>
  <c r="J112" i="33"/>
  <c r="L112" i="33"/>
  <c r="N112" i="33"/>
  <c r="P112" i="33"/>
  <c r="R112" i="33"/>
  <c r="F113" i="33"/>
  <c r="H113" i="33"/>
  <c r="J113" i="33"/>
  <c r="L113" i="33"/>
  <c r="N113" i="33"/>
  <c r="P113" i="33"/>
  <c r="R113" i="33"/>
  <c r="F114" i="33"/>
  <c r="H114" i="33"/>
  <c r="J114" i="33"/>
  <c r="L114" i="33"/>
  <c r="N114" i="33"/>
  <c r="P114" i="33"/>
  <c r="R114" i="33"/>
  <c r="F115" i="33"/>
  <c r="H115" i="33"/>
  <c r="J115" i="33"/>
  <c r="L115" i="33"/>
  <c r="N115" i="33"/>
  <c r="P115" i="33"/>
  <c r="R115" i="33"/>
  <c r="F116" i="33"/>
  <c r="H116" i="33"/>
  <c r="J116" i="33"/>
  <c r="L116" i="33"/>
  <c r="N116" i="33"/>
  <c r="P116" i="33"/>
  <c r="R116" i="33"/>
  <c r="F117" i="33"/>
  <c r="H117" i="33"/>
  <c r="J117" i="33"/>
  <c r="L117" i="33"/>
  <c r="N117" i="33"/>
  <c r="P117" i="33"/>
  <c r="R117" i="33"/>
  <c r="F118" i="33"/>
  <c r="H118" i="33"/>
  <c r="J118" i="33"/>
  <c r="L118" i="33"/>
  <c r="N118" i="33"/>
  <c r="P118" i="33"/>
  <c r="R118" i="33"/>
  <c r="F119" i="33"/>
  <c r="H119" i="33"/>
  <c r="J119" i="33"/>
  <c r="L119" i="33"/>
  <c r="N119" i="33"/>
  <c r="P119" i="33"/>
  <c r="R119" i="33"/>
  <c r="F120" i="33"/>
  <c r="H120" i="33"/>
  <c r="J120" i="33"/>
  <c r="L120" i="33"/>
  <c r="N120" i="33"/>
  <c r="P120" i="33"/>
  <c r="R120" i="33"/>
  <c r="F121" i="33"/>
  <c r="H121" i="33"/>
  <c r="J121" i="33"/>
  <c r="L121" i="33"/>
  <c r="N121" i="33"/>
  <c r="P121" i="33"/>
  <c r="R121" i="33"/>
  <c r="F122" i="33"/>
  <c r="H122" i="33"/>
  <c r="J122" i="33"/>
  <c r="L122" i="33"/>
  <c r="N122" i="33"/>
  <c r="P122" i="33"/>
  <c r="R122" i="33"/>
  <c r="F123" i="33"/>
  <c r="H123" i="33"/>
  <c r="J123" i="33"/>
  <c r="L123" i="33"/>
  <c r="N123" i="33"/>
  <c r="P123" i="33"/>
  <c r="R123" i="33"/>
  <c r="F124" i="33"/>
  <c r="H124" i="33"/>
  <c r="J124" i="33"/>
  <c r="L124" i="33"/>
  <c r="N124" i="33"/>
  <c r="P124" i="33"/>
  <c r="R124" i="33"/>
  <c r="F125" i="33"/>
  <c r="H125" i="33"/>
  <c r="J125" i="33"/>
  <c r="L125" i="33"/>
  <c r="N125" i="33"/>
  <c r="P125" i="33"/>
  <c r="R125" i="33"/>
  <c r="F126" i="33"/>
  <c r="H126" i="33"/>
  <c r="J126" i="33"/>
  <c r="L126" i="33"/>
  <c r="N126" i="33"/>
  <c r="P126" i="33"/>
  <c r="R126" i="33"/>
  <c r="F127" i="33"/>
  <c r="H127" i="33"/>
  <c r="J127" i="33"/>
  <c r="L127" i="33"/>
  <c r="N127" i="33"/>
  <c r="P127" i="33"/>
  <c r="R127" i="33"/>
  <c r="F128" i="33"/>
  <c r="H128" i="33"/>
  <c r="J128" i="33"/>
  <c r="L128" i="33"/>
  <c r="N128" i="33"/>
  <c r="P128" i="33"/>
  <c r="R128" i="33"/>
  <c r="F129" i="33"/>
  <c r="H129" i="33"/>
  <c r="J129" i="33"/>
  <c r="L129" i="33"/>
  <c r="N129" i="33"/>
  <c r="P129" i="33"/>
  <c r="R129" i="33"/>
  <c r="F130" i="33"/>
  <c r="H130" i="33"/>
  <c r="J130" i="33"/>
  <c r="L130" i="33"/>
  <c r="N130" i="33"/>
  <c r="P130" i="33"/>
  <c r="R130" i="33"/>
  <c r="F131" i="33"/>
  <c r="H131" i="33"/>
  <c r="J131" i="33"/>
  <c r="L131" i="33"/>
  <c r="N131" i="33"/>
  <c r="P131" i="33"/>
  <c r="R131" i="33"/>
  <c r="F132" i="33"/>
  <c r="H132" i="33"/>
  <c r="J132" i="33"/>
  <c r="L132" i="33"/>
  <c r="N132" i="33"/>
  <c r="P132" i="33"/>
  <c r="R132" i="33"/>
  <c r="F133" i="33"/>
  <c r="H133" i="33"/>
  <c r="J133" i="33"/>
  <c r="L133" i="33"/>
  <c r="N133" i="33"/>
  <c r="P133" i="33"/>
  <c r="R133" i="33"/>
  <c r="F134" i="33"/>
  <c r="H134" i="33"/>
  <c r="J134" i="33"/>
  <c r="L134" i="33"/>
  <c r="N134" i="33"/>
  <c r="P134" i="33"/>
  <c r="R134" i="33"/>
  <c r="F135" i="33"/>
  <c r="H135" i="33"/>
  <c r="J135" i="33"/>
  <c r="L135" i="33"/>
  <c r="N135" i="33"/>
  <c r="P135" i="33"/>
  <c r="R135" i="33"/>
  <c r="F136" i="33"/>
  <c r="H136" i="33"/>
  <c r="J136" i="33"/>
  <c r="L136" i="33"/>
  <c r="N136" i="33"/>
  <c r="P136" i="33"/>
  <c r="R136" i="33"/>
  <c r="F137" i="33"/>
  <c r="H137" i="33"/>
  <c r="J137" i="33"/>
  <c r="L137" i="33"/>
  <c r="N137" i="33"/>
  <c r="P137" i="33"/>
  <c r="R137" i="33"/>
  <c r="F138" i="33"/>
  <c r="H138" i="33"/>
  <c r="J138" i="33"/>
  <c r="L138" i="33"/>
  <c r="N138" i="33"/>
  <c r="P138" i="33"/>
  <c r="R138" i="33"/>
  <c r="F139" i="33"/>
  <c r="H139" i="33"/>
  <c r="J139" i="33"/>
  <c r="L139" i="33"/>
  <c r="N139" i="33"/>
  <c r="P139" i="33"/>
  <c r="R139" i="33"/>
  <c r="F140" i="33"/>
  <c r="H140" i="33"/>
  <c r="J140" i="33"/>
  <c r="L140" i="33"/>
  <c r="N140" i="33"/>
  <c r="P140" i="33"/>
  <c r="R140" i="33"/>
  <c r="F141" i="33"/>
  <c r="H141" i="33"/>
  <c r="J141" i="33"/>
  <c r="L141" i="33"/>
  <c r="N141" i="33"/>
  <c r="P141" i="33"/>
  <c r="R141" i="33"/>
  <c r="F142" i="33"/>
  <c r="H142" i="33"/>
  <c r="J142" i="33"/>
  <c r="L142" i="33"/>
  <c r="N142" i="33"/>
  <c r="P142" i="33"/>
  <c r="R142" i="33"/>
  <c r="F143" i="33"/>
  <c r="H143" i="33"/>
  <c r="J143" i="33"/>
  <c r="L143" i="33"/>
  <c r="N143" i="33"/>
  <c r="P143" i="33"/>
  <c r="R143" i="33"/>
  <c r="F144" i="33"/>
  <c r="H144" i="33"/>
  <c r="J144" i="33"/>
  <c r="L144" i="33"/>
  <c r="N144" i="33"/>
  <c r="P144" i="33"/>
  <c r="R144" i="33"/>
  <c r="F145" i="33"/>
  <c r="H145" i="33"/>
  <c r="J145" i="33"/>
  <c r="L145" i="33"/>
  <c r="N145" i="33"/>
  <c r="P145" i="33"/>
  <c r="R145" i="33"/>
  <c r="F146" i="33"/>
  <c r="H146" i="33"/>
  <c r="J146" i="33"/>
  <c r="L146" i="33"/>
  <c r="N146" i="33"/>
  <c r="P146" i="33"/>
  <c r="R146" i="33"/>
  <c r="F147" i="33"/>
  <c r="H147" i="33"/>
  <c r="J147" i="33"/>
  <c r="L147" i="33"/>
  <c r="N147" i="33"/>
  <c r="P147" i="33"/>
  <c r="R147" i="33"/>
  <c r="F148" i="33"/>
  <c r="H148" i="33"/>
  <c r="J148" i="33"/>
  <c r="L148" i="33"/>
  <c r="N148" i="33"/>
  <c r="P148" i="33"/>
  <c r="R148" i="33"/>
  <c r="F149" i="33"/>
  <c r="H149" i="33"/>
  <c r="J149" i="33"/>
  <c r="L149" i="33"/>
  <c r="N149" i="33"/>
  <c r="P149" i="33"/>
  <c r="R149" i="33"/>
  <c r="F150" i="33"/>
  <c r="H150" i="33"/>
  <c r="J150" i="33"/>
  <c r="L150" i="33"/>
  <c r="N150" i="33"/>
  <c r="P150" i="33"/>
  <c r="R150" i="33"/>
  <c r="F151" i="33"/>
  <c r="H151" i="33"/>
  <c r="J151" i="33"/>
  <c r="L151" i="33"/>
  <c r="N151" i="33"/>
  <c r="P151" i="33"/>
  <c r="R151" i="33"/>
  <c r="F152" i="33"/>
  <c r="H152" i="33"/>
  <c r="J152" i="33"/>
  <c r="L152" i="33"/>
  <c r="N152" i="33"/>
  <c r="P152" i="33"/>
  <c r="R152" i="33"/>
  <c r="F153" i="33"/>
  <c r="H153" i="33"/>
  <c r="J153" i="33"/>
  <c r="L153" i="33"/>
  <c r="N153" i="33"/>
  <c r="P153" i="33"/>
  <c r="R153" i="33"/>
  <c r="F154" i="33"/>
  <c r="H154" i="33"/>
  <c r="J154" i="33"/>
  <c r="L154" i="33"/>
  <c r="N154" i="33"/>
  <c r="P154" i="33"/>
  <c r="R154" i="33"/>
  <c r="F155" i="33"/>
  <c r="H155" i="33"/>
  <c r="J155" i="33"/>
  <c r="L155" i="33"/>
  <c r="N155" i="33"/>
  <c r="P155" i="33"/>
  <c r="R155" i="33"/>
  <c r="F156" i="33"/>
  <c r="H156" i="33"/>
  <c r="J156" i="33"/>
  <c r="L156" i="33"/>
  <c r="N156" i="33"/>
  <c r="P156" i="33"/>
  <c r="R156" i="33"/>
  <c r="D5" i="33"/>
  <c r="D6" i="33"/>
  <c r="D7" i="33"/>
  <c r="D8" i="33"/>
  <c r="D9" i="33"/>
  <c r="D10" i="33"/>
  <c r="D11" i="33"/>
  <c r="D12" i="33"/>
  <c r="D13" i="33"/>
  <c r="D14" i="33"/>
  <c r="D15" i="33"/>
  <c r="D16" i="33"/>
  <c r="D17" i="33"/>
  <c r="D18" i="33"/>
  <c r="D19" i="33"/>
  <c r="D20" i="33"/>
  <c r="D21" i="33"/>
  <c r="D22" i="33"/>
  <c r="D23" i="33"/>
  <c r="D24" i="33"/>
  <c r="D25" i="33"/>
  <c r="D26" i="33"/>
  <c r="D27" i="33"/>
  <c r="D28" i="33"/>
  <c r="D29" i="33"/>
  <c r="D30" i="33"/>
  <c r="D31" i="33"/>
  <c r="D32" i="33"/>
  <c r="D33" i="33"/>
  <c r="D34" i="33"/>
  <c r="D35" i="33"/>
  <c r="D36" i="33"/>
  <c r="D37" i="33"/>
  <c r="D38" i="33"/>
  <c r="D39" i="33"/>
  <c r="D40" i="33"/>
  <c r="D41" i="33"/>
  <c r="D42" i="33"/>
  <c r="D43" i="33"/>
  <c r="D44" i="33"/>
  <c r="D45" i="33"/>
  <c r="D46" i="33"/>
  <c r="D47" i="33"/>
  <c r="D48" i="33"/>
  <c r="D49" i="33"/>
  <c r="D50" i="33"/>
  <c r="D51" i="33"/>
  <c r="D52" i="33"/>
  <c r="D53" i="33"/>
  <c r="D54" i="33"/>
  <c r="D55" i="33"/>
  <c r="D56" i="33"/>
  <c r="D57" i="33"/>
  <c r="D58" i="33"/>
  <c r="D59" i="33"/>
  <c r="D60" i="33"/>
  <c r="D61" i="33"/>
  <c r="D62" i="33"/>
  <c r="D63" i="33"/>
  <c r="D64" i="33"/>
  <c r="D65" i="33"/>
  <c r="D66" i="33"/>
  <c r="D67" i="33"/>
  <c r="D68" i="33"/>
  <c r="D69" i="33"/>
  <c r="D70" i="33"/>
  <c r="D71" i="33"/>
  <c r="D72" i="33"/>
  <c r="D73" i="33"/>
  <c r="D74" i="33"/>
  <c r="D75" i="33"/>
  <c r="D76" i="33"/>
  <c r="D77" i="33"/>
  <c r="D78" i="33"/>
  <c r="D79" i="33"/>
  <c r="D80" i="33"/>
  <c r="D81" i="33"/>
  <c r="D82" i="33"/>
  <c r="D83" i="33"/>
  <c r="D84" i="33"/>
  <c r="D85" i="33"/>
  <c r="D86" i="33"/>
  <c r="D87" i="33"/>
  <c r="D88" i="33"/>
  <c r="D89" i="33"/>
  <c r="D90" i="33"/>
  <c r="D91" i="33"/>
  <c r="D92" i="33"/>
  <c r="D93" i="33"/>
  <c r="D94" i="33"/>
  <c r="D95" i="33"/>
  <c r="D96" i="33"/>
  <c r="D97" i="33"/>
  <c r="D98" i="33"/>
  <c r="D99" i="33"/>
  <c r="D100" i="33"/>
  <c r="D101" i="33"/>
  <c r="D102" i="33"/>
  <c r="D103" i="33"/>
  <c r="D104" i="33"/>
  <c r="D105" i="33"/>
  <c r="D106" i="33"/>
  <c r="D107" i="33"/>
  <c r="D108" i="33"/>
  <c r="D109" i="33"/>
  <c r="D110" i="33"/>
  <c r="D111" i="33"/>
  <c r="D112" i="33"/>
  <c r="D113" i="33"/>
  <c r="D114" i="33"/>
  <c r="D115" i="33"/>
  <c r="D116" i="33"/>
  <c r="D117" i="33"/>
  <c r="D118" i="33"/>
  <c r="D119" i="33"/>
  <c r="D120" i="33"/>
  <c r="D121" i="33"/>
  <c r="D122" i="33"/>
  <c r="D123" i="33"/>
  <c r="D124" i="33"/>
  <c r="D125" i="33"/>
  <c r="D126" i="33"/>
  <c r="D127" i="33"/>
  <c r="D128" i="33"/>
  <c r="D129" i="33"/>
  <c r="D130" i="33"/>
  <c r="D131" i="33"/>
  <c r="D132" i="33"/>
  <c r="D133" i="33"/>
  <c r="D134" i="33"/>
  <c r="D135" i="33"/>
  <c r="D136" i="33"/>
  <c r="D137" i="33"/>
  <c r="D138" i="33"/>
  <c r="D139" i="33"/>
  <c r="D140" i="33"/>
  <c r="D141" i="33"/>
  <c r="D142" i="33"/>
  <c r="D143" i="33"/>
  <c r="D144" i="33"/>
  <c r="D145" i="33"/>
  <c r="D146" i="33"/>
  <c r="D147" i="33"/>
  <c r="D148" i="33"/>
  <c r="D149" i="33"/>
  <c r="D150" i="33"/>
  <c r="D151" i="33"/>
  <c r="D152" i="33"/>
  <c r="D153" i="33"/>
  <c r="D154" i="33"/>
  <c r="D155" i="33"/>
  <c r="D156" i="33"/>
  <c r="C13" i="33"/>
  <c r="C14" i="33"/>
  <c r="C15" i="33"/>
  <c r="C16" i="33"/>
  <c r="C17" i="33"/>
  <c r="C18" i="33"/>
  <c r="C19" i="33"/>
  <c r="C20" i="33"/>
  <c r="C21" i="33"/>
  <c r="C22" i="33"/>
  <c r="C23" i="33"/>
  <c r="C24" i="33"/>
  <c r="C25" i="33"/>
  <c r="C26" i="33"/>
  <c r="C27" i="33"/>
  <c r="C28" i="33"/>
  <c r="C29" i="33"/>
  <c r="C30" i="33"/>
  <c r="C31" i="33"/>
  <c r="C32" i="33"/>
  <c r="C33" i="33"/>
  <c r="C34" i="33"/>
  <c r="C35" i="33"/>
  <c r="C36" i="33"/>
  <c r="C37" i="33"/>
  <c r="C38" i="33"/>
  <c r="C39" i="33"/>
  <c r="C40" i="33"/>
  <c r="C41" i="33"/>
  <c r="C42" i="33"/>
  <c r="C43" i="33"/>
  <c r="C44" i="33"/>
  <c r="C45" i="33"/>
  <c r="C46" i="33"/>
  <c r="C47" i="33"/>
  <c r="C48" i="33"/>
  <c r="C49" i="33"/>
  <c r="C50" i="33"/>
  <c r="C51" i="33"/>
  <c r="C52" i="33"/>
  <c r="C53" i="33"/>
  <c r="C54" i="33"/>
  <c r="C55" i="33"/>
  <c r="C56" i="33"/>
  <c r="C57" i="33"/>
  <c r="C58" i="33"/>
  <c r="C59" i="33"/>
  <c r="C60" i="33"/>
  <c r="C61" i="33"/>
  <c r="C62" i="33"/>
  <c r="C63" i="33"/>
  <c r="C64" i="33"/>
  <c r="C65" i="33"/>
  <c r="C66" i="33"/>
  <c r="C67" i="33"/>
  <c r="C68" i="33"/>
  <c r="C69" i="33"/>
  <c r="C70" i="33"/>
  <c r="C71" i="33"/>
  <c r="C72" i="33"/>
  <c r="C73" i="33"/>
  <c r="C74" i="33"/>
  <c r="C75" i="33"/>
  <c r="C76" i="33"/>
  <c r="C77" i="33"/>
  <c r="C78" i="33"/>
  <c r="C79" i="33"/>
  <c r="C80" i="33"/>
  <c r="C81" i="33"/>
  <c r="C82" i="33"/>
  <c r="C83" i="33"/>
  <c r="C84" i="33"/>
  <c r="C85" i="33"/>
  <c r="C86" i="33"/>
  <c r="C87" i="33"/>
  <c r="C88" i="33"/>
  <c r="C89" i="33"/>
  <c r="C90" i="33"/>
  <c r="C91" i="33"/>
  <c r="C92" i="33"/>
  <c r="C93" i="33"/>
  <c r="C94" i="33"/>
  <c r="C95" i="33"/>
  <c r="C96" i="33"/>
  <c r="C97" i="33"/>
  <c r="C98" i="33"/>
  <c r="C99" i="33"/>
  <c r="C100" i="33"/>
  <c r="C101" i="33"/>
  <c r="C102" i="33"/>
  <c r="C103" i="33"/>
  <c r="C104" i="33"/>
  <c r="C105" i="33"/>
  <c r="C106" i="33"/>
  <c r="C107" i="33"/>
  <c r="C108" i="33"/>
  <c r="C109" i="33"/>
  <c r="C110" i="33"/>
  <c r="C111" i="33"/>
  <c r="C112" i="33"/>
  <c r="C113"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B154" i="33"/>
  <c r="B151" i="33"/>
  <c r="B148" i="33"/>
  <c r="B145" i="33"/>
  <c r="B142" i="33"/>
  <c r="B139" i="33"/>
  <c r="C5" i="32"/>
  <c r="C6" i="32"/>
  <c r="C10" i="32"/>
  <c r="C11" i="32"/>
  <c r="C12" i="32"/>
  <c r="C13" i="32"/>
  <c r="C14" i="32"/>
  <c r="C15" i="32"/>
  <c r="C16" i="32"/>
  <c r="C17" i="32"/>
  <c r="C18" i="32"/>
  <c r="C19" i="32"/>
  <c r="C20" i="32"/>
  <c r="C21" i="32"/>
  <c r="C22" i="32"/>
  <c r="C23" i="32"/>
  <c r="C24" i="32"/>
  <c r="C25" i="32"/>
  <c r="C26" i="32"/>
  <c r="C27" i="32"/>
  <c r="C28" i="32"/>
  <c r="C29" i="32"/>
  <c r="C30" i="32"/>
  <c r="C31" i="32"/>
  <c r="C32" i="32"/>
  <c r="C33" i="32"/>
  <c r="C34" i="32"/>
  <c r="C35" i="32"/>
  <c r="C36" i="32"/>
  <c r="C37" i="32"/>
  <c r="C38" i="32"/>
  <c r="C39" i="32"/>
  <c r="C40" i="32"/>
  <c r="C41" i="32"/>
  <c r="C42" i="32"/>
  <c r="C43" i="32"/>
  <c r="C44" i="32"/>
  <c r="C45" i="32"/>
  <c r="C46" i="32"/>
  <c r="C47" i="32"/>
  <c r="C48" i="32"/>
  <c r="C49" i="32"/>
  <c r="C50" i="32"/>
  <c r="C51" i="32"/>
  <c r="C52" i="32"/>
  <c r="C53" i="32"/>
  <c r="C54" i="32"/>
  <c r="C55" i="32"/>
  <c r="C56" i="32"/>
  <c r="C57" i="32"/>
  <c r="C58" i="32"/>
  <c r="C59" i="32"/>
  <c r="C60" i="32"/>
  <c r="C61" i="32"/>
  <c r="C62" i="32"/>
  <c r="C63" i="32"/>
  <c r="C64" i="32"/>
  <c r="C65" i="32"/>
  <c r="C66" i="32"/>
  <c r="C67" i="32"/>
  <c r="C68" i="32"/>
  <c r="C69" i="32"/>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B154" i="32"/>
  <c r="B151" i="32"/>
  <c r="B148" i="32"/>
  <c r="B145" i="32"/>
  <c r="B142" i="32"/>
  <c r="B139" i="32"/>
  <c r="AL56" i="31"/>
  <c r="AJ56" i="31"/>
  <c r="AH56" i="31"/>
  <c r="AF56" i="31"/>
  <c r="AD56" i="31"/>
  <c r="AB56" i="31"/>
  <c r="Z56" i="31"/>
  <c r="X56" i="31"/>
  <c r="V56" i="31"/>
  <c r="T56" i="31"/>
  <c r="R56" i="31"/>
  <c r="P56" i="31"/>
  <c r="N56" i="31"/>
  <c r="L56" i="31"/>
  <c r="J56" i="31"/>
  <c r="H56" i="31"/>
  <c r="F56" i="31"/>
  <c r="D56" i="31"/>
  <c r="AL55" i="31"/>
  <c r="AJ55" i="31"/>
  <c r="AH55" i="31"/>
  <c r="AF55" i="31"/>
  <c r="AD55" i="31"/>
  <c r="AB55" i="31"/>
  <c r="Z55" i="31"/>
  <c r="X55" i="31"/>
  <c r="V55" i="31"/>
  <c r="T55" i="31"/>
  <c r="R55" i="31"/>
  <c r="P55" i="31"/>
  <c r="N55" i="31"/>
  <c r="L55" i="31"/>
  <c r="J55" i="31"/>
  <c r="H55" i="31"/>
  <c r="F55" i="31"/>
  <c r="D55" i="31"/>
  <c r="AL54" i="31"/>
  <c r="AJ54" i="31"/>
  <c r="AH54" i="31"/>
  <c r="AF54" i="31"/>
  <c r="AD54" i="31"/>
  <c r="AB54" i="31"/>
  <c r="Z54" i="31"/>
  <c r="X54" i="31"/>
  <c r="V54" i="31"/>
  <c r="T54" i="31"/>
  <c r="R54" i="31"/>
  <c r="P54" i="31"/>
  <c r="N54" i="31"/>
  <c r="L54" i="31"/>
  <c r="J54" i="31"/>
  <c r="H54" i="31"/>
  <c r="F54" i="31"/>
  <c r="D54" i="31"/>
  <c r="AL53" i="31"/>
  <c r="AJ53" i="31"/>
  <c r="AH53" i="31"/>
  <c r="AF53" i="31"/>
  <c r="AD53" i="31"/>
  <c r="AB53" i="31"/>
  <c r="Z53" i="31"/>
  <c r="X53" i="31"/>
  <c r="V53" i="31"/>
  <c r="T53" i="31"/>
  <c r="R53" i="31"/>
  <c r="P53" i="31"/>
  <c r="N53" i="31"/>
  <c r="L53" i="31"/>
  <c r="J53" i="31"/>
  <c r="H53" i="31"/>
  <c r="F53" i="31"/>
  <c r="D53" i="31"/>
  <c r="AL52" i="31"/>
  <c r="AJ52" i="31"/>
  <c r="AH52" i="31"/>
  <c r="AF52" i="31"/>
  <c r="AD52" i="31"/>
  <c r="AB52" i="31"/>
  <c r="Z52" i="31"/>
  <c r="X52" i="31"/>
  <c r="V52" i="31"/>
  <c r="T52" i="31"/>
  <c r="R52" i="31"/>
  <c r="P52" i="31"/>
  <c r="N52" i="31"/>
  <c r="L52" i="31"/>
  <c r="J52" i="31"/>
  <c r="H52" i="31"/>
  <c r="F52" i="31"/>
  <c r="D52" i="31"/>
  <c r="AL51" i="31"/>
  <c r="AJ51" i="31"/>
  <c r="AH51" i="31"/>
  <c r="AF51" i="31"/>
  <c r="AD51" i="31"/>
  <c r="AB51" i="31"/>
  <c r="Z51" i="31"/>
  <c r="X51" i="31"/>
  <c r="V51" i="31"/>
  <c r="T51" i="31"/>
  <c r="R51" i="31"/>
  <c r="P51" i="31"/>
  <c r="N51" i="31"/>
  <c r="L51" i="31"/>
  <c r="J51" i="31"/>
  <c r="H51" i="31"/>
  <c r="F51" i="31"/>
  <c r="D51" i="31"/>
  <c r="B56" i="31"/>
  <c r="B55" i="31"/>
  <c r="B54" i="31"/>
  <c r="B53" i="31"/>
  <c r="B52" i="31"/>
  <c r="B51" i="31"/>
  <c r="B50" i="31"/>
  <c r="B59" i="19"/>
  <c r="B58" i="19"/>
  <c r="B57" i="19"/>
  <c r="B56" i="19"/>
  <c r="B154" i="13"/>
  <c r="B151" i="13"/>
  <c r="B148" i="13"/>
  <c r="B145" i="13"/>
  <c r="B133" i="13"/>
  <c r="B160" i="13"/>
  <c r="B157" i="13"/>
  <c r="B61" i="19"/>
  <c r="B60" i="19"/>
  <c r="S69" i="33" l="1"/>
  <c r="S70" i="33"/>
  <c r="AO52" i="31"/>
  <c r="AP52" i="31" s="1"/>
  <c r="AO54" i="31"/>
  <c r="AP54" i="31" s="1"/>
  <c r="G163" i="35" s="1"/>
  <c r="AO56" i="31"/>
  <c r="AP56" i="31" s="1"/>
  <c r="S44" i="33"/>
  <c r="S40" i="33"/>
  <c r="S36" i="33"/>
  <c r="S32" i="33"/>
  <c r="S28" i="33"/>
  <c r="S24" i="33"/>
  <c r="S20" i="33"/>
  <c r="S16" i="33"/>
  <c r="S12" i="33"/>
  <c r="S8" i="33"/>
  <c r="S155" i="33"/>
  <c r="S151" i="33"/>
  <c r="S147" i="33"/>
  <c r="S143" i="33"/>
  <c r="S139" i="33"/>
  <c r="S135" i="33"/>
  <c r="S131" i="33"/>
  <c r="S127" i="33"/>
  <c r="S123" i="33"/>
  <c r="S119" i="33"/>
  <c r="S115" i="33"/>
  <c r="S111" i="33"/>
  <c r="S107" i="33"/>
  <c r="S103" i="33"/>
  <c r="S99" i="33"/>
  <c r="S95" i="33"/>
  <c r="S91" i="33"/>
  <c r="S87" i="33"/>
  <c r="S83" i="33"/>
  <c r="S79" i="33"/>
  <c r="S75" i="33"/>
  <c r="S71" i="33"/>
  <c r="S65" i="33"/>
  <c r="S61" i="33"/>
  <c r="S57" i="33"/>
  <c r="S53" i="33"/>
  <c r="S49" i="33"/>
  <c r="G169" i="35"/>
  <c r="K169" i="35" s="1"/>
  <c r="S152" i="33"/>
  <c r="S144" i="33"/>
  <c r="S132" i="33"/>
  <c r="G157" i="35"/>
  <c r="K157" i="35" s="1"/>
  <c r="S156" i="33"/>
  <c r="S148" i="33"/>
  <c r="S140" i="33"/>
  <c r="S128" i="33"/>
  <c r="S124" i="33"/>
  <c r="AO51" i="31"/>
  <c r="AP51" i="31" s="1"/>
  <c r="AO53" i="31"/>
  <c r="AP53" i="31" s="1"/>
  <c r="AO55" i="31"/>
  <c r="AP55" i="31" s="1"/>
  <c r="S46" i="33"/>
  <c r="S136" i="33"/>
  <c r="S120" i="33"/>
  <c r="S116" i="33"/>
  <c r="S112" i="33"/>
  <c r="S108" i="33"/>
  <c r="S104" i="33"/>
  <c r="S100" i="33"/>
  <c r="S96" i="33"/>
  <c r="S92" i="33"/>
  <c r="S88" i="33"/>
  <c r="S84" i="33"/>
  <c r="S80" i="33"/>
  <c r="H82" i="35"/>
  <c r="S29" i="33"/>
  <c r="S25" i="33"/>
  <c r="S17" i="33"/>
  <c r="S13" i="33"/>
  <c r="S9" i="33"/>
  <c r="S5" i="33"/>
  <c r="H85" i="35"/>
  <c r="H157" i="35"/>
  <c r="S76" i="33"/>
  <c r="S72" i="33"/>
  <c r="S62" i="33"/>
  <c r="S54" i="33"/>
  <c r="S41" i="33"/>
  <c r="S33" i="33"/>
  <c r="S153" i="33"/>
  <c r="S149" i="33"/>
  <c r="S145" i="33"/>
  <c r="S141" i="33"/>
  <c r="S137" i="33"/>
  <c r="S133" i="33"/>
  <c r="S129" i="33"/>
  <c r="S125" i="33"/>
  <c r="S121" i="33"/>
  <c r="S117" i="33"/>
  <c r="S113" i="33"/>
  <c r="S109" i="33"/>
  <c r="S105" i="33"/>
  <c r="S101" i="33"/>
  <c r="S97" i="33"/>
  <c r="S93" i="33"/>
  <c r="S89" i="33"/>
  <c r="S85" i="33"/>
  <c r="S81" i="33"/>
  <c r="S77" i="33"/>
  <c r="S73" i="33"/>
  <c r="S67" i="33"/>
  <c r="S63" i="33"/>
  <c r="S59" i="33"/>
  <c r="S55" i="33"/>
  <c r="S51" i="33"/>
  <c r="S47" i="33"/>
  <c r="S42" i="33"/>
  <c r="S38" i="33"/>
  <c r="S34" i="33"/>
  <c r="S30" i="33"/>
  <c r="S26" i="33"/>
  <c r="S22" i="33"/>
  <c r="S18" i="33"/>
  <c r="S14" i="33"/>
  <c r="S10" i="33"/>
  <c r="S6" i="33"/>
  <c r="S66" i="33"/>
  <c r="S58" i="33"/>
  <c r="S50" i="33"/>
  <c r="S45" i="33"/>
  <c r="S37" i="33"/>
  <c r="S21" i="33"/>
  <c r="S154" i="33"/>
  <c r="S150" i="33"/>
  <c r="S146" i="33"/>
  <c r="S142" i="33"/>
  <c r="S138" i="33"/>
  <c r="S134" i="33"/>
  <c r="S130" i="33"/>
  <c r="S126" i="33"/>
  <c r="S122" i="33"/>
  <c r="S118" i="33"/>
  <c r="S114" i="33"/>
  <c r="S110" i="33"/>
  <c r="S106" i="33"/>
  <c r="S102" i="33"/>
  <c r="S98" i="33"/>
  <c r="S94" i="33"/>
  <c r="S90" i="33"/>
  <c r="S86" i="33"/>
  <c r="S82" i="33"/>
  <c r="S78" i="33"/>
  <c r="S74" i="33"/>
  <c r="S68" i="33"/>
  <c r="S64" i="33"/>
  <c r="S60" i="33"/>
  <c r="S56" i="33"/>
  <c r="S52" i="33"/>
  <c r="S48" i="33"/>
  <c r="S43" i="33"/>
  <c r="S39" i="33"/>
  <c r="S35" i="33"/>
  <c r="S31" i="33"/>
  <c r="S27" i="33"/>
  <c r="S23" i="33"/>
  <c r="S19" i="33"/>
  <c r="S15" i="33"/>
  <c r="S11" i="33"/>
  <c r="S7" i="33"/>
  <c r="H79" i="35"/>
  <c r="AL50" i="31"/>
  <c r="AJ50" i="31"/>
  <c r="AH50" i="31"/>
  <c r="AF50" i="31"/>
  <c r="AD50" i="31"/>
  <c r="AB50" i="31"/>
  <c r="Z50" i="31"/>
  <c r="X50" i="31"/>
  <c r="V50" i="31"/>
  <c r="T50" i="31"/>
  <c r="R50" i="31"/>
  <c r="P50" i="31"/>
  <c r="N50" i="31"/>
  <c r="L50" i="31"/>
  <c r="J50" i="31"/>
  <c r="H50" i="31"/>
  <c r="F50" i="31"/>
  <c r="D50" i="31"/>
  <c r="AL49" i="31"/>
  <c r="AJ49" i="31"/>
  <c r="AH49" i="31"/>
  <c r="AF49" i="31"/>
  <c r="AD49" i="31"/>
  <c r="AB49" i="31"/>
  <c r="Z49" i="31"/>
  <c r="X49" i="31"/>
  <c r="V49" i="31"/>
  <c r="T49" i="31"/>
  <c r="R49" i="31"/>
  <c r="P49" i="31"/>
  <c r="N49" i="31"/>
  <c r="L49" i="31"/>
  <c r="J49" i="31"/>
  <c r="H49" i="31"/>
  <c r="F49" i="31"/>
  <c r="D49" i="31"/>
  <c r="AL48" i="31"/>
  <c r="AJ48" i="31"/>
  <c r="AH48" i="31"/>
  <c r="AF48" i="31"/>
  <c r="AD48" i="31"/>
  <c r="AB48" i="31"/>
  <c r="Z48" i="31"/>
  <c r="X48" i="31"/>
  <c r="V48" i="31"/>
  <c r="T48" i="31"/>
  <c r="R48" i="31"/>
  <c r="P48" i="31"/>
  <c r="N48" i="31"/>
  <c r="L48" i="31"/>
  <c r="J48" i="31"/>
  <c r="H48" i="31"/>
  <c r="F48" i="31"/>
  <c r="D48" i="31"/>
  <c r="AL47" i="31"/>
  <c r="AJ47" i="31"/>
  <c r="AH47" i="31"/>
  <c r="AF47" i="31"/>
  <c r="AD47" i="31"/>
  <c r="AB47" i="31"/>
  <c r="Z47" i="31"/>
  <c r="X47" i="31"/>
  <c r="V47" i="31"/>
  <c r="T47" i="31"/>
  <c r="R47" i="31"/>
  <c r="P47" i="31"/>
  <c r="N47" i="31"/>
  <c r="L47" i="31"/>
  <c r="J47" i="31"/>
  <c r="H47" i="31"/>
  <c r="F47" i="31"/>
  <c r="D47" i="31"/>
  <c r="AL46" i="31"/>
  <c r="AJ46" i="31"/>
  <c r="AH46" i="31"/>
  <c r="AF46" i="31"/>
  <c r="AD46" i="31"/>
  <c r="AB46" i="31"/>
  <c r="Z46" i="31"/>
  <c r="X46" i="31"/>
  <c r="V46" i="31"/>
  <c r="T46" i="31"/>
  <c r="R46" i="31"/>
  <c r="P46" i="31"/>
  <c r="N46" i="31"/>
  <c r="L46" i="31"/>
  <c r="J46" i="31"/>
  <c r="H46" i="31"/>
  <c r="F46" i="31"/>
  <c r="D46" i="31"/>
  <c r="K163" i="35" l="1"/>
  <c r="H163" i="35"/>
  <c r="G166" i="35"/>
  <c r="AO47" i="31"/>
  <c r="AP47" i="31" s="1"/>
  <c r="AO49" i="31"/>
  <c r="AP49" i="31" s="1"/>
  <c r="G160" i="35"/>
  <c r="H169" i="35"/>
  <c r="G154" i="35"/>
  <c r="AO46" i="31"/>
  <c r="AP46" i="31" s="1"/>
  <c r="AO48" i="31"/>
  <c r="AP48" i="31" s="1"/>
  <c r="AO50" i="31"/>
  <c r="AP50" i="31" s="1"/>
  <c r="AL45" i="31"/>
  <c r="AJ45" i="31"/>
  <c r="AH45" i="31"/>
  <c r="AF45" i="31"/>
  <c r="AD45" i="31"/>
  <c r="AB45" i="31"/>
  <c r="Z45" i="31"/>
  <c r="X45" i="31"/>
  <c r="V45" i="31"/>
  <c r="T45" i="31"/>
  <c r="R45" i="31"/>
  <c r="P45" i="31"/>
  <c r="N45" i="31"/>
  <c r="L45" i="31"/>
  <c r="J45" i="31"/>
  <c r="H45" i="31"/>
  <c r="F45" i="31"/>
  <c r="D45" i="31"/>
  <c r="AL44" i="31"/>
  <c r="AJ44" i="31"/>
  <c r="AH44" i="31"/>
  <c r="AF44" i="31"/>
  <c r="AD44" i="31"/>
  <c r="AB44" i="31"/>
  <c r="Z44" i="31"/>
  <c r="X44" i="31"/>
  <c r="V44" i="31"/>
  <c r="T44" i="31"/>
  <c r="R44" i="31"/>
  <c r="P44" i="31"/>
  <c r="N44" i="31"/>
  <c r="L44" i="31"/>
  <c r="J44" i="31"/>
  <c r="H44" i="31"/>
  <c r="F44" i="31"/>
  <c r="D44" i="31"/>
  <c r="AO45" i="31" l="1"/>
  <c r="AP45" i="31" s="1"/>
  <c r="G136" i="35" s="1"/>
  <c r="G145" i="35"/>
  <c r="G148" i="35"/>
  <c r="G139" i="35"/>
  <c r="K160" i="35"/>
  <c r="H160" i="35"/>
  <c r="G142" i="35"/>
  <c r="AO44" i="31"/>
  <c r="AP44" i="31" s="1"/>
  <c r="G151" i="35"/>
  <c r="K154" i="35"/>
  <c r="H154" i="35"/>
  <c r="K166" i="35"/>
  <c r="H166" i="35"/>
  <c r="AL43" i="31"/>
  <c r="AJ43" i="31"/>
  <c r="AH43" i="31"/>
  <c r="AF43" i="31"/>
  <c r="AD43" i="31"/>
  <c r="AB43" i="31"/>
  <c r="Z43" i="31"/>
  <c r="X43" i="31"/>
  <c r="V43" i="31"/>
  <c r="T43" i="31"/>
  <c r="R43" i="31"/>
  <c r="P43" i="31"/>
  <c r="N43" i="31"/>
  <c r="L43" i="31"/>
  <c r="J43" i="31"/>
  <c r="H43" i="31"/>
  <c r="F43" i="31"/>
  <c r="D43" i="31"/>
  <c r="AL42" i="31"/>
  <c r="AJ42" i="31"/>
  <c r="AH42" i="31"/>
  <c r="AF42" i="31"/>
  <c r="AD42" i="31"/>
  <c r="AB42" i="31"/>
  <c r="Z42" i="31"/>
  <c r="X42" i="31"/>
  <c r="V42" i="31"/>
  <c r="T42" i="31"/>
  <c r="R42" i="31"/>
  <c r="P42" i="31"/>
  <c r="N42" i="31"/>
  <c r="L42" i="31"/>
  <c r="J42" i="31"/>
  <c r="H42" i="31"/>
  <c r="F42" i="31"/>
  <c r="D42" i="31"/>
  <c r="AL41" i="31"/>
  <c r="AJ41" i="31"/>
  <c r="AH41" i="31"/>
  <c r="AF41" i="31"/>
  <c r="AD41" i="31"/>
  <c r="AB41" i="31"/>
  <c r="Z41" i="31"/>
  <c r="X41" i="31"/>
  <c r="V41" i="31"/>
  <c r="T41" i="31"/>
  <c r="R41" i="31"/>
  <c r="P41" i="31"/>
  <c r="N41" i="31"/>
  <c r="L41" i="31"/>
  <c r="J41" i="31"/>
  <c r="H41" i="31"/>
  <c r="F41" i="31"/>
  <c r="D41" i="31"/>
  <c r="AL40" i="31"/>
  <c r="AJ40" i="31"/>
  <c r="AH40" i="31"/>
  <c r="AF40" i="31"/>
  <c r="AD40" i="31"/>
  <c r="AB40" i="31"/>
  <c r="Z40" i="31"/>
  <c r="X40" i="31"/>
  <c r="V40" i="31"/>
  <c r="T40" i="31"/>
  <c r="R40" i="31"/>
  <c r="P40" i="31"/>
  <c r="N40" i="31"/>
  <c r="L40" i="31"/>
  <c r="J40" i="31"/>
  <c r="H40" i="31"/>
  <c r="F40" i="31"/>
  <c r="D40" i="31"/>
  <c r="AL39" i="31"/>
  <c r="AJ39" i="31"/>
  <c r="AH39" i="31"/>
  <c r="AF39" i="31"/>
  <c r="AD39" i="31"/>
  <c r="AB39" i="31"/>
  <c r="Z39" i="31"/>
  <c r="X39" i="31"/>
  <c r="V39" i="31"/>
  <c r="T39" i="31"/>
  <c r="R39" i="31"/>
  <c r="P39" i="31"/>
  <c r="N39" i="31"/>
  <c r="L39" i="31"/>
  <c r="J39" i="31"/>
  <c r="H39" i="31"/>
  <c r="F39" i="31"/>
  <c r="D39" i="31"/>
  <c r="AL38" i="31"/>
  <c r="AJ38" i="31"/>
  <c r="AH38" i="31"/>
  <c r="AF38" i="31"/>
  <c r="AD38" i="31"/>
  <c r="AB38" i="31"/>
  <c r="Z38" i="31"/>
  <c r="X38" i="31"/>
  <c r="V38" i="31"/>
  <c r="T38" i="31"/>
  <c r="R38" i="31"/>
  <c r="P38" i="31"/>
  <c r="N38" i="31"/>
  <c r="L38" i="31"/>
  <c r="J38" i="31"/>
  <c r="H38" i="31"/>
  <c r="F38" i="31"/>
  <c r="D38" i="31"/>
  <c r="AL37" i="31"/>
  <c r="AJ37" i="31"/>
  <c r="AH37" i="31"/>
  <c r="AF37" i="31"/>
  <c r="AD37" i="31"/>
  <c r="AB37" i="31"/>
  <c r="Z37" i="31"/>
  <c r="X37" i="31"/>
  <c r="V37" i="31"/>
  <c r="T37" i="31"/>
  <c r="R37" i="31"/>
  <c r="P37" i="31"/>
  <c r="N37" i="31"/>
  <c r="L37" i="31"/>
  <c r="J37" i="31"/>
  <c r="H37" i="31"/>
  <c r="F37" i="31"/>
  <c r="D37" i="31"/>
  <c r="AO37" i="31" l="1"/>
  <c r="AP37" i="31" s="1"/>
  <c r="AO39" i="31"/>
  <c r="AP39" i="31" s="1"/>
  <c r="G118" i="35" s="1"/>
  <c r="AO41" i="31"/>
  <c r="AP41" i="31" s="1"/>
  <c r="G124" i="35" s="1"/>
  <c r="G112" i="35"/>
  <c r="AO43" i="31"/>
  <c r="AP43" i="31" s="1"/>
  <c r="K142" i="35"/>
  <c r="H142" i="35"/>
  <c r="K145" i="35"/>
  <c r="H145" i="35"/>
  <c r="K151" i="35"/>
  <c r="H151" i="35"/>
  <c r="K139" i="35"/>
  <c r="H139" i="35"/>
  <c r="AO38" i="31"/>
  <c r="AP38" i="31" s="1"/>
  <c r="AO40" i="31"/>
  <c r="AP40" i="31" s="1"/>
  <c r="AO42" i="31"/>
  <c r="AP42" i="31" s="1"/>
  <c r="G133" i="35"/>
  <c r="K148" i="35"/>
  <c r="H148" i="35"/>
  <c r="K136" i="35"/>
  <c r="H136" i="35"/>
  <c r="AL36" i="31"/>
  <c r="AJ36" i="31"/>
  <c r="AH36" i="31"/>
  <c r="AF36" i="31"/>
  <c r="AD36" i="31"/>
  <c r="AB36" i="31"/>
  <c r="Z36" i="31"/>
  <c r="X36" i="31"/>
  <c r="V36" i="31"/>
  <c r="T36" i="31"/>
  <c r="R36" i="31"/>
  <c r="P36" i="31"/>
  <c r="N36" i="31"/>
  <c r="L36" i="31"/>
  <c r="J36" i="31"/>
  <c r="H36" i="31"/>
  <c r="F36" i="31"/>
  <c r="D36" i="31"/>
  <c r="AL35" i="31"/>
  <c r="AJ35" i="31"/>
  <c r="AH35" i="31"/>
  <c r="AF35" i="31"/>
  <c r="AD35" i="31"/>
  <c r="AB35" i="31"/>
  <c r="Z35" i="31"/>
  <c r="X35" i="31"/>
  <c r="V35" i="31"/>
  <c r="T35" i="31"/>
  <c r="R35" i="31"/>
  <c r="P35" i="31"/>
  <c r="N35" i="31"/>
  <c r="L35" i="31"/>
  <c r="J35" i="31"/>
  <c r="H35" i="31"/>
  <c r="F35" i="31"/>
  <c r="D35" i="31"/>
  <c r="AL34" i="31"/>
  <c r="AJ34" i="31"/>
  <c r="AH34" i="31"/>
  <c r="AF34" i="31"/>
  <c r="AD34" i="31"/>
  <c r="AB34" i="31"/>
  <c r="Z34" i="31"/>
  <c r="X34" i="31"/>
  <c r="V34" i="31"/>
  <c r="T34" i="31"/>
  <c r="R34" i="31"/>
  <c r="P34" i="31"/>
  <c r="N34" i="31"/>
  <c r="L34" i="31"/>
  <c r="J34" i="31"/>
  <c r="H34" i="31"/>
  <c r="F34" i="31"/>
  <c r="D34" i="31"/>
  <c r="AO34" i="31" l="1"/>
  <c r="AP34" i="31" s="1"/>
  <c r="G103" i="35" s="1"/>
  <c r="AO36" i="31"/>
  <c r="AP36" i="31" s="1"/>
  <c r="G109" i="35"/>
  <c r="G121" i="35"/>
  <c r="K118" i="35"/>
  <c r="H118" i="35"/>
  <c r="K133" i="35"/>
  <c r="H133" i="35"/>
  <c r="G115" i="35"/>
  <c r="G127" i="35"/>
  <c r="K124" i="35"/>
  <c r="H124" i="35"/>
  <c r="AO35" i="31"/>
  <c r="AP35" i="31" s="1"/>
  <c r="G130" i="35"/>
  <c r="K112" i="35"/>
  <c r="H112" i="35"/>
  <c r="AL33" i="31"/>
  <c r="AJ33" i="31"/>
  <c r="AH33" i="31"/>
  <c r="AF33" i="31"/>
  <c r="AD33" i="31"/>
  <c r="AB33" i="31"/>
  <c r="Z33" i="31"/>
  <c r="X33" i="31"/>
  <c r="V33" i="31"/>
  <c r="T33" i="31"/>
  <c r="R33" i="31"/>
  <c r="P33" i="31"/>
  <c r="N33" i="31"/>
  <c r="L33" i="31"/>
  <c r="J33" i="31"/>
  <c r="H33" i="31"/>
  <c r="F33" i="31"/>
  <c r="D33" i="31"/>
  <c r="AL32" i="31"/>
  <c r="AJ32" i="31"/>
  <c r="AH32" i="31"/>
  <c r="AF32" i="31"/>
  <c r="AD32" i="31"/>
  <c r="AB32" i="31"/>
  <c r="Z32" i="31"/>
  <c r="X32" i="31"/>
  <c r="V32" i="31"/>
  <c r="T32" i="31"/>
  <c r="R32" i="31"/>
  <c r="P32" i="31"/>
  <c r="N32" i="31"/>
  <c r="L32" i="31"/>
  <c r="J32" i="31"/>
  <c r="H32" i="31"/>
  <c r="F32" i="31"/>
  <c r="D32" i="31"/>
  <c r="AL31" i="31"/>
  <c r="AJ31" i="31"/>
  <c r="AH31" i="31"/>
  <c r="AF31" i="31"/>
  <c r="AD31" i="31"/>
  <c r="AB31" i="31"/>
  <c r="Z31" i="31"/>
  <c r="X31" i="31"/>
  <c r="V31" i="31"/>
  <c r="T31" i="31"/>
  <c r="R31" i="31"/>
  <c r="P31" i="31"/>
  <c r="N31" i="31"/>
  <c r="L31" i="31"/>
  <c r="J31" i="31"/>
  <c r="H31" i="31"/>
  <c r="F31" i="31"/>
  <c r="D31" i="31"/>
  <c r="AL30" i="31"/>
  <c r="AJ30" i="31"/>
  <c r="AH30" i="31"/>
  <c r="AF30" i="31"/>
  <c r="AD30" i="31"/>
  <c r="AB30" i="31"/>
  <c r="Z30" i="31"/>
  <c r="X30" i="31"/>
  <c r="V30" i="31"/>
  <c r="T30" i="31"/>
  <c r="R30" i="31"/>
  <c r="P30" i="31"/>
  <c r="N30" i="31"/>
  <c r="L30" i="31"/>
  <c r="J30" i="31"/>
  <c r="H30" i="31"/>
  <c r="F30" i="31"/>
  <c r="D30" i="31"/>
  <c r="AL29" i="31"/>
  <c r="AJ29" i="31"/>
  <c r="AH29" i="31"/>
  <c r="AF29" i="31"/>
  <c r="AD29" i="31"/>
  <c r="AB29" i="31"/>
  <c r="Z29" i="31"/>
  <c r="X29" i="31"/>
  <c r="V29" i="31"/>
  <c r="T29" i="31"/>
  <c r="R29" i="31"/>
  <c r="P29" i="31"/>
  <c r="N29" i="31"/>
  <c r="L29" i="31"/>
  <c r="J29" i="31"/>
  <c r="H29" i="31"/>
  <c r="F29" i="31"/>
  <c r="D29" i="31"/>
  <c r="G106" i="35" l="1"/>
  <c r="AO29" i="31"/>
  <c r="AP29" i="31" s="1"/>
  <c r="K127" i="35"/>
  <c r="H127" i="35"/>
  <c r="K121" i="35"/>
  <c r="H121" i="35"/>
  <c r="K109" i="35"/>
  <c r="H109" i="35"/>
  <c r="AO31" i="31"/>
  <c r="AP31" i="31" s="1"/>
  <c r="AO33" i="31"/>
  <c r="AP33" i="31" s="1"/>
  <c r="AO30" i="31"/>
  <c r="AP30" i="31" s="1"/>
  <c r="AO32" i="31"/>
  <c r="AP32" i="31" s="1"/>
  <c r="K130" i="35"/>
  <c r="H130" i="35"/>
  <c r="K115" i="35"/>
  <c r="H115" i="35"/>
  <c r="K103" i="35"/>
  <c r="H103" i="35"/>
  <c r="B64" i="13"/>
  <c r="B67" i="13"/>
  <c r="B70" i="13"/>
  <c r="B61" i="13"/>
  <c r="G97" i="35" l="1"/>
  <c r="G91" i="35"/>
  <c r="G88" i="35"/>
  <c r="G100" i="35"/>
  <c r="G94" i="35"/>
  <c r="K106" i="35"/>
  <c r="H106" i="35"/>
  <c r="AL18" i="31"/>
  <c r="AJ18" i="31"/>
  <c r="AH18" i="31"/>
  <c r="AF18" i="31"/>
  <c r="AD18" i="31"/>
  <c r="AB18" i="31"/>
  <c r="Z18" i="31"/>
  <c r="X18" i="31"/>
  <c r="V18" i="31"/>
  <c r="T18" i="31"/>
  <c r="R18" i="31"/>
  <c r="P18" i="31"/>
  <c r="N18" i="31"/>
  <c r="L18" i="31"/>
  <c r="J18" i="31"/>
  <c r="H18" i="31"/>
  <c r="F18" i="31"/>
  <c r="D18" i="31"/>
  <c r="AL17" i="31"/>
  <c r="AJ17" i="31"/>
  <c r="AH17" i="31"/>
  <c r="AF17" i="31"/>
  <c r="AD17" i="31"/>
  <c r="AB17" i="31"/>
  <c r="Z17" i="31"/>
  <c r="X17" i="31"/>
  <c r="V17" i="31"/>
  <c r="T17" i="31"/>
  <c r="R17" i="31"/>
  <c r="P17" i="31"/>
  <c r="N17" i="31"/>
  <c r="L17" i="31"/>
  <c r="J17" i="31"/>
  <c r="H17" i="31"/>
  <c r="F17" i="31"/>
  <c r="D17" i="31"/>
  <c r="AL16" i="31"/>
  <c r="AJ16" i="31"/>
  <c r="AH16" i="31"/>
  <c r="AF16" i="31"/>
  <c r="AD16" i="31"/>
  <c r="AB16" i="31"/>
  <c r="Z16" i="31"/>
  <c r="X16" i="31"/>
  <c r="V16" i="31"/>
  <c r="T16" i="31"/>
  <c r="R16" i="31"/>
  <c r="P16" i="31"/>
  <c r="N16" i="31"/>
  <c r="L16" i="31"/>
  <c r="J16" i="31"/>
  <c r="H16" i="31"/>
  <c r="F16" i="31"/>
  <c r="D16" i="31"/>
  <c r="AL15" i="31"/>
  <c r="AJ15" i="31"/>
  <c r="AH15" i="31"/>
  <c r="AF15" i="31"/>
  <c r="AD15" i="31"/>
  <c r="AB15" i="31"/>
  <c r="Z15" i="31"/>
  <c r="X15" i="31"/>
  <c r="V15" i="31"/>
  <c r="T15" i="31"/>
  <c r="R15" i="31"/>
  <c r="P15" i="31"/>
  <c r="N15" i="31"/>
  <c r="L15" i="31"/>
  <c r="J15" i="31"/>
  <c r="H15" i="31"/>
  <c r="F15" i="31"/>
  <c r="D15" i="31"/>
  <c r="AL14" i="31"/>
  <c r="AJ14" i="31"/>
  <c r="AH14" i="31"/>
  <c r="AF14" i="31"/>
  <c r="AD14" i="31"/>
  <c r="AB14" i="31"/>
  <c r="Z14" i="31"/>
  <c r="X14" i="31"/>
  <c r="V14" i="31"/>
  <c r="T14" i="31"/>
  <c r="R14" i="31"/>
  <c r="P14" i="31"/>
  <c r="N14" i="31"/>
  <c r="L14" i="31"/>
  <c r="J14" i="31"/>
  <c r="H14" i="31"/>
  <c r="F14" i="31"/>
  <c r="D14" i="31"/>
  <c r="K100" i="35" l="1"/>
  <c r="H100" i="35"/>
  <c r="K91" i="35"/>
  <c r="H91" i="35"/>
  <c r="K97" i="35"/>
  <c r="H97" i="35"/>
  <c r="K94" i="35"/>
  <c r="H94" i="35"/>
  <c r="K88" i="35"/>
  <c r="H88" i="35"/>
  <c r="AL13" i="31"/>
  <c r="AJ13" i="31"/>
  <c r="AH13" i="31"/>
  <c r="AF13" i="31"/>
  <c r="AD13" i="31"/>
  <c r="AB13" i="31"/>
  <c r="Z13" i="31"/>
  <c r="X13" i="31"/>
  <c r="V13" i="31"/>
  <c r="T13" i="31"/>
  <c r="R13" i="31"/>
  <c r="P13" i="31"/>
  <c r="N13" i="31"/>
  <c r="L13" i="31"/>
  <c r="J13" i="31"/>
  <c r="H13" i="31"/>
  <c r="F13" i="31"/>
  <c r="D13" i="31"/>
  <c r="AL12" i="31"/>
  <c r="AJ12" i="31"/>
  <c r="AH12" i="31"/>
  <c r="AF12" i="31"/>
  <c r="AD12" i="31"/>
  <c r="AB12" i="31"/>
  <c r="Z12" i="31"/>
  <c r="X12" i="31"/>
  <c r="V12" i="31"/>
  <c r="T12" i="31"/>
  <c r="R12" i="31"/>
  <c r="P12" i="31"/>
  <c r="N12" i="31"/>
  <c r="L12" i="31"/>
  <c r="J12" i="31"/>
  <c r="H12" i="31"/>
  <c r="F12" i="31"/>
  <c r="D12" i="31"/>
  <c r="AL11" i="31"/>
  <c r="AJ11" i="31"/>
  <c r="AH11" i="31"/>
  <c r="AF11" i="31"/>
  <c r="AD11" i="31"/>
  <c r="AB11" i="31"/>
  <c r="Z11" i="31"/>
  <c r="X11" i="31"/>
  <c r="V11" i="31"/>
  <c r="T11" i="31"/>
  <c r="R11" i="31"/>
  <c r="P11" i="31"/>
  <c r="N11" i="31"/>
  <c r="L11" i="31"/>
  <c r="J11" i="31"/>
  <c r="H11" i="31"/>
  <c r="F11" i="31"/>
  <c r="D11" i="31"/>
  <c r="AL10" i="31" l="1"/>
  <c r="AJ10" i="31"/>
  <c r="AH10" i="31"/>
  <c r="AF10" i="31"/>
  <c r="AD10" i="31"/>
  <c r="AB10" i="31"/>
  <c r="Z10" i="31"/>
  <c r="X10" i="31"/>
  <c r="V10" i="31"/>
  <c r="T10" i="31"/>
  <c r="R10" i="31"/>
  <c r="P10" i="31"/>
  <c r="N10" i="31"/>
  <c r="L10" i="31"/>
  <c r="J10" i="31"/>
  <c r="H10" i="31"/>
  <c r="F10" i="31"/>
  <c r="D10" i="31"/>
  <c r="H4" i="33"/>
  <c r="AL9" i="31"/>
  <c r="AJ9" i="31"/>
  <c r="AH9" i="31"/>
  <c r="AF9" i="31"/>
  <c r="AD9" i="31"/>
  <c r="AB9" i="31"/>
  <c r="Z9" i="31"/>
  <c r="X9" i="31"/>
  <c r="V9" i="31"/>
  <c r="T9" i="31"/>
  <c r="R9" i="31"/>
  <c r="P9" i="31"/>
  <c r="N9" i="31"/>
  <c r="L9" i="31"/>
  <c r="J9" i="31"/>
  <c r="H9" i="31"/>
  <c r="F9" i="31"/>
  <c r="D9" i="31"/>
  <c r="B142" i="13" l="1"/>
  <c r="B139" i="13"/>
  <c r="B136" i="13"/>
  <c r="B130" i="13"/>
  <c r="B127" i="13"/>
  <c r="B124" i="13"/>
  <c r="B121" i="13"/>
  <c r="B118" i="13"/>
  <c r="B115" i="13"/>
  <c r="B112" i="13"/>
  <c r="B109" i="13"/>
  <c r="B106" i="13"/>
  <c r="B103" i="13"/>
  <c r="B100" i="13"/>
  <c r="B97" i="13"/>
  <c r="B94" i="13"/>
  <c r="B91" i="13"/>
  <c r="B88" i="13"/>
  <c r="B85" i="13"/>
  <c r="B82" i="13"/>
  <c r="B79" i="13"/>
  <c r="B76" i="13"/>
  <c r="B73" i="13"/>
  <c r="B58" i="13"/>
  <c r="B55" i="13"/>
  <c r="B52" i="13"/>
  <c r="B49" i="13"/>
  <c r="B46" i="13"/>
  <c r="B43" i="13"/>
  <c r="B40" i="13"/>
  <c r="B37" i="13"/>
  <c r="B34" i="13"/>
  <c r="B31" i="13"/>
  <c r="B28" i="13"/>
  <c r="B25" i="13"/>
  <c r="B22" i="13"/>
  <c r="B19" i="13"/>
  <c r="B10" i="13"/>
  <c r="B4" i="33"/>
  <c r="B11" i="19"/>
  <c r="B14" i="19"/>
  <c r="B15" i="19"/>
  <c r="B16" i="19"/>
  <c r="B17" i="19"/>
  <c r="B18" i="19"/>
  <c r="B19" i="19"/>
  <c r="B20" i="19"/>
  <c r="B21" i="19"/>
  <c r="B22" i="19"/>
  <c r="B23" i="19"/>
  <c r="B24" i="19"/>
  <c r="B25" i="19"/>
  <c r="B26" i="19"/>
  <c r="B27" i="19"/>
  <c r="B28" i="19"/>
  <c r="B29" i="19"/>
  <c r="B30" i="19"/>
  <c r="B31" i="19"/>
  <c r="B32" i="19"/>
  <c r="B33" i="19"/>
  <c r="B34" i="19"/>
  <c r="B35" i="19"/>
  <c r="B36" i="19"/>
  <c r="B37" i="19"/>
  <c r="B38" i="19"/>
  <c r="B39" i="19"/>
  <c r="B40" i="19"/>
  <c r="B41" i="19"/>
  <c r="B42" i="19"/>
  <c r="B43" i="19"/>
  <c r="B44" i="19"/>
  <c r="B45" i="19"/>
  <c r="B46" i="19"/>
  <c r="B47" i="19"/>
  <c r="B48" i="19"/>
  <c r="B49" i="19"/>
  <c r="B50" i="19"/>
  <c r="B51" i="19"/>
  <c r="B52" i="19"/>
  <c r="B53" i="19"/>
  <c r="B54" i="19"/>
  <c r="B55" i="19"/>
  <c r="B136" i="32"/>
  <c r="B133" i="32"/>
  <c r="B130" i="32"/>
  <c r="B127" i="32"/>
  <c r="B124" i="32"/>
  <c r="B121" i="32"/>
  <c r="B118" i="32"/>
  <c r="B115" i="32"/>
  <c r="B112" i="32"/>
  <c r="B109" i="32"/>
  <c r="B106" i="32"/>
  <c r="B103" i="32"/>
  <c r="B100" i="32"/>
  <c r="B97" i="32"/>
  <c r="B94" i="32"/>
  <c r="B91" i="32"/>
  <c r="B88" i="32"/>
  <c r="B85" i="32"/>
  <c r="B82" i="32"/>
  <c r="B79" i="32"/>
  <c r="B76" i="32"/>
  <c r="B73" i="32"/>
  <c r="B70" i="32"/>
  <c r="B67" i="32"/>
  <c r="B64" i="32"/>
  <c r="B61" i="32"/>
  <c r="B58" i="32"/>
  <c r="B55" i="32"/>
  <c r="B52" i="32"/>
  <c r="B49" i="32"/>
  <c r="B46" i="32"/>
  <c r="B43" i="32"/>
  <c r="B40" i="32"/>
  <c r="B37" i="32"/>
  <c r="B34" i="32"/>
  <c r="B31" i="32"/>
  <c r="B28" i="32"/>
  <c r="B25" i="32"/>
  <c r="B22" i="32"/>
  <c r="B19" i="32"/>
  <c r="B16" i="32"/>
  <c r="B13" i="32"/>
  <c r="B10" i="32"/>
  <c r="B4" i="32"/>
  <c r="B136" i="33"/>
  <c r="B133" i="33"/>
  <c r="B130" i="33"/>
  <c r="B127" i="33"/>
  <c r="B124" i="33"/>
  <c r="B121" i="33"/>
  <c r="B118" i="33"/>
  <c r="B115" i="33"/>
  <c r="B112" i="33"/>
  <c r="B109" i="33"/>
  <c r="B106" i="33"/>
  <c r="B103" i="33"/>
  <c r="B100" i="33"/>
  <c r="B97" i="33"/>
  <c r="B94" i="33"/>
  <c r="B91" i="33"/>
  <c r="B88" i="33"/>
  <c r="B85" i="33"/>
  <c r="B82" i="33"/>
  <c r="B79" i="33"/>
  <c r="B76" i="33"/>
  <c r="B73" i="33"/>
  <c r="B70" i="33"/>
  <c r="B67" i="33"/>
  <c r="B64" i="33"/>
  <c r="B61" i="33"/>
  <c r="B58" i="33"/>
  <c r="B55" i="33"/>
  <c r="B52" i="33"/>
  <c r="B49" i="33"/>
  <c r="B46" i="33"/>
  <c r="B43" i="33"/>
  <c r="B40" i="33"/>
  <c r="B37" i="33"/>
  <c r="B34" i="33"/>
  <c r="B31" i="33"/>
  <c r="B28" i="33"/>
  <c r="B25" i="33"/>
  <c r="B22" i="33"/>
  <c r="B19" i="33"/>
  <c r="B16" i="33"/>
  <c r="B13" i="33"/>
  <c r="B9" i="31"/>
  <c r="B10" i="3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T48" i="33" l="1"/>
  <c r="T141" i="33"/>
  <c r="T143" i="33"/>
  <c r="T144" i="33"/>
  <c r="T153" i="33"/>
  <c r="T146" i="33"/>
  <c r="T36" i="33"/>
  <c r="P4" i="33"/>
  <c r="N4" i="33"/>
  <c r="L4" i="33"/>
  <c r="J4" i="33"/>
  <c r="F4" i="33"/>
  <c r="AL6" i="31"/>
  <c r="AJ6" i="31"/>
  <c r="AH6" i="31"/>
  <c r="AF6" i="31"/>
  <c r="AD6" i="31"/>
  <c r="AB6" i="31"/>
  <c r="Z6" i="31"/>
  <c r="X6" i="31"/>
  <c r="V6" i="31"/>
  <c r="T6" i="31"/>
  <c r="R6" i="31"/>
  <c r="P6" i="31"/>
  <c r="N6" i="31"/>
  <c r="L6" i="31"/>
  <c r="J6" i="31"/>
  <c r="H6" i="31"/>
  <c r="F6" i="31"/>
  <c r="D6" i="31"/>
  <c r="B6" i="31"/>
  <c r="T34" i="33" l="1"/>
  <c r="T139" i="33"/>
  <c r="T150" i="33"/>
  <c r="T155" i="33"/>
  <c r="T40" i="33"/>
  <c r="T50" i="33"/>
  <c r="T142" i="33"/>
  <c r="T154" i="33"/>
  <c r="T41" i="33"/>
  <c r="T49" i="33"/>
  <c r="T145" i="33"/>
  <c r="T149" i="33"/>
  <c r="T152" i="33"/>
  <c r="T156" i="33"/>
  <c r="T46" i="33"/>
  <c r="T151" i="33"/>
  <c r="D145" i="32"/>
  <c r="U139" i="33"/>
  <c r="V139" i="33" s="1"/>
  <c r="T148" i="33"/>
  <c r="T140" i="33"/>
  <c r="T147" i="33"/>
  <c r="T47" i="33"/>
  <c r="T35" i="33"/>
  <c r="D154" i="32"/>
  <c r="J154" i="35" l="1"/>
  <c r="L154" i="35" s="1"/>
  <c r="U145" i="33"/>
  <c r="V145" i="33" s="1"/>
  <c r="U142" i="33"/>
  <c r="V142" i="33" s="1"/>
  <c r="U34" i="33"/>
  <c r="V34" i="33" s="1"/>
  <c r="J49" i="35" s="1"/>
  <c r="U151" i="33"/>
  <c r="V151" i="33" s="1"/>
  <c r="U148" i="33"/>
  <c r="V148" i="33" s="1"/>
  <c r="D151" i="32"/>
  <c r="D142" i="32"/>
  <c r="D139" i="32"/>
  <c r="U154" i="33"/>
  <c r="V154" i="33" s="1"/>
  <c r="U46" i="33"/>
  <c r="V46" i="33" s="1"/>
  <c r="J61" i="35" s="1"/>
  <c r="D148" i="32"/>
  <c r="J157" i="35" l="1"/>
  <c r="L157" i="35" s="1"/>
  <c r="J163" i="35"/>
  <c r="L163" i="35" s="1"/>
  <c r="J160" i="35"/>
  <c r="L160" i="35" s="1"/>
  <c r="J166" i="35"/>
  <c r="L166" i="35" s="1"/>
  <c r="J169" i="35"/>
  <c r="L169" i="35" s="1"/>
  <c r="T104" i="33"/>
  <c r="T5" i="33"/>
  <c r="T6" i="33"/>
  <c r="T8" i="33"/>
  <c r="T9" i="33"/>
  <c r="T10" i="33"/>
  <c r="T12" i="33"/>
  <c r="T14" i="33"/>
  <c r="T15" i="33"/>
  <c r="T17" i="33"/>
  <c r="T18" i="33"/>
  <c r="T20" i="33"/>
  <c r="T21" i="33"/>
  <c r="T23" i="33"/>
  <c r="T24" i="33"/>
  <c r="T26" i="33"/>
  <c r="T27" i="33"/>
  <c r="T29" i="33"/>
  <c r="T30" i="33"/>
  <c r="T32" i="33"/>
  <c r="T33" i="33"/>
  <c r="T38" i="33"/>
  <c r="T39" i="33"/>
  <c r="T44" i="33"/>
  <c r="T45" i="33"/>
  <c r="T53" i="33"/>
  <c r="T54" i="33"/>
  <c r="T56" i="33"/>
  <c r="T57" i="33"/>
  <c r="T58" i="33"/>
  <c r="T60" i="33"/>
  <c r="T62" i="33"/>
  <c r="T63" i="33"/>
  <c r="T65" i="33"/>
  <c r="T66" i="33"/>
  <c r="T68" i="33"/>
  <c r="T69" i="33"/>
  <c r="T70" i="33"/>
  <c r="T72" i="33"/>
  <c r="T74" i="33"/>
  <c r="T75" i="33"/>
  <c r="T77" i="33"/>
  <c r="T78" i="33"/>
  <c r="T80" i="33"/>
  <c r="T81" i="33"/>
  <c r="T82" i="33"/>
  <c r="T84" i="33"/>
  <c r="T86" i="33"/>
  <c r="T87" i="33"/>
  <c r="T89" i="33"/>
  <c r="T90" i="33"/>
  <c r="T92" i="33"/>
  <c r="T93" i="33"/>
  <c r="T94" i="33"/>
  <c r="T96" i="33"/>
  <c r="T98" i="33"/>
  <c r="T99" i="33"/>
  <c r="T101" i="33"/>
  <c r="T102" i="33"/>
  <c r="T105" i="33"/>
  <c r="T106" i="33"/>
  <c r="T108" i="33"/>
  <c r="T110" i="33"/>
  <c r="T111" i="33"/>
  <c r="T113" i="33"/>
  <c r="T114" i="33"/>
  <c r="T116" i="33"/>
  <c r="T117" i="33"/>
  <c r="T118" i="33"/>
  <c r="T120" i="33"/>
  <c r="T122" i="33"/>
  <c r="T123" i="33"/>
  <c r="T125" i="33"/>
  <c r="T126" i="33"/>
  <c r="T128" i="33"/>
  <c r="T129" i="33"/>
  <c r="T130" i="33"/>
  <c r="T132" i="33"/>
  <c r="T134" i="33"/>
  <c r="T135" i="33"/>
  <c r="T137" i="33"/>
  <c r="T138" i="33"/>
  <c r="R4" i="33"/>
  <c r="S4" i="33" s="1"/>
  <c r="D4" i="33"/>
  <c r="C4" i="32"/>
  <c r="U97" i="33" l="1"/>
  <c r="V97" i="33" s="1"/>
  <c r="J112" i="35" s="1"/>
  <c r="L112" i="35" s="1"/>
  <c r="T97" i="33"/>
  <c r="U85" i="33"/>
  <c r="V85" i="33" s="1"/>
  <c r="J100" i="35" s="1"/>
  <c r="L100" i="35" s="1"/>
  <c r="T85" i="33"/>
  <c r="U73" i="33"/>
  <c r="V73" i="33" s="1"/>
  <c r="J88" i="35" s="1"/>
  <c r="L88" i="35" s="1"/>
  <c r="T73" i="33"/>
  <c r="U61" i="33"/>
  <c r="V61" i="33" s="1"/>
  <c r="J76" i="35" s="1"/>
  <c r="T61" i="33"/>
  <c r="T31" i="33"/>
  <c r="U31" i="33"/>
  <c r="V31" i="33" s="1"/>
  <c r="J46" i="35" s="1"/>
  <c r="T19" i="33"/>
  <c r="U19" i="33"/>
  <c r="V19" i="33" s="1"/>
  <c r="J34" i="35" s="1"/>
  <c r="U10" i="33"/>
  <c r="V10" i="33" s="1"/>
  <c r="J25" i="35" s="1"/>
  <c r="T11" i="33"/>
  <c r="T7" i="33"/>
  <c r="U7" i="33"/>
  <c r="V7" i="33" s="1"/>
  <c r="J20" i="35" s="1"/>
  <c r="U133" i="33"/>
  <c r="V133" i="33" s="1"/>
  <c r="J148" i="35" s="1"/>
  <c r="L148" i="35" s="1"/>
  <c r="T133" i="33"/>
  <c r="U121" i="33"/>
  <c r="V121" i="33" s="1"/>
  <c r="J136" i="35" s="1"/>
  <c r="L136" i="35" s="1"/>
  <c r="T121" i="33"/>
  <c r="U109" i="33"/>
  <c r="V109" i="33" s="1"/>
  <c r="J124" i="35" s="1"/>
  <c r="L124" i="35" s="1"/>
  <c r="T109" i="33"/>
  <c r="U100" i="33"/>
  <c r="V100" i="33" s="1"/>
  <c r="J115" i="35" s="1"/>
  <c r="L115" i="35" s="1"/>
  <c r="T100" i="33"/>
  <c r="T88" i="33"/>
  <c r="U88" i="33"/>
  <c r="V88" i="33" s="1"/>
  <c r="J103" i="35" s="1"/>
  <c r="L103" i="35" s="1"/>
  <c r="U76" i="33"/>
  <c r="V76" i="33" s="1"/>
  <c r="J91" i="35" s="1"/>
  <c r="L91" i="35" s="1"/>
  <c r="T76" i="33"/>
  <c r="T64" i="33"/>
  <c r="U64" i="33"/>
  <c r="V64" i="33" s="1"/>
  <c r="J79" i="35" s="1"/>
  <c r="L79" i="35" s="1"/>
  <c r="U52" i="33"/>
  <c r="V52" i="33" s="1"/>
  <c r="J67" i="35" s="1"/>
  <c r="T52" i="33"/>
  <c r="T43" i="33"/>
  <c r="U43" i="33"/>
  <c r="V43" i="33" s="1"/>
  <c r="J58" i="35" s="1"/>
  <c r="U37" i="33"/>
  <c r="V37" i="33" s="1"/>
  <c r="J52" i="35" s="1"/>
  <c r="T37" i="33"/>
  <c r="T22" i="33"/>
  <c r="U22" i="33"/>
  <c r="V22" i="33" s="1"/>
  <c r="J37" i="35" s="1"/>
  <c r="T136" i="33"/>
  <c r="U136" i="33"/>
  <c r="V136" i="33" s="1"/>
  <c r="J151" i="35" s="1"/>
  <c r="L151" i="35" s="1"/>
  <c r="U124" i="33"/>
  <c r="V124" i="33" s="1"/>
  <c r="J139" i="35" s="1"/>
  <c r="L139" i="35" s="1"/>
  <c r="T124" i="33"/>
  <c r="T112" i="33"/>
  <c r="U112" i="33"/>
  <c r="V112" i="33" s="1"/>
  <c r="J127" i="35" s="1"/>
  <c r="L127" i="35" s="1"/>
  <c r="T103" i="33"/>
  <c r="U103" i="33"/>
  <c r="V103" i="33" s="1"/>
  <c r="J118" i="35" s="1"/>
  <c r="L118" i="35" s="1"/>
  <c r="U94" i="33"/>
  <c r="V94" i="33" s="1"/>
  <c r="J109" i="35" s="1"/>
  <c r="L109" i="35" s="1"/>
  <c r="T95" i="33"/>
  <c r="T91" i="33"/>
  <c r="U91" i="33"/>
  <c r="V91" i="33" s="1"/>
  <c r="J106" i="35" s="1"/>
  <c r="L106" i="35" s="1"/>
  <c r="U82" i="33"/>
  <c r="V82" i="33" s="1"/>
  <c r="J97" i="35" s="1"/>
  <c r="L97" i="35" s="1"/>
  <c r="T83" i="33"/>
  <c r="T79" i="33"/>
  <c r="U79" i="33"/>
  <c r="V79" i="33" s="1"/>
  <c r="J94" i="35" s="1"/>
  <c r="L94" i="35" s="1"/>
  <c r="U70" i="33"/>
  <c r="V70" i="33" s="1"/>
  <c r="J85" i="35" s="1"/>
  <c r="L85" i="35" s="1"/>
  <c r="T71" i="33"/>
  <c r="T67" i="33"/>
  <c r="U67" i="33"/>
  <c r="V67" i="33" s="1"/>
  <c r="J82" i="35" s="1"/>
  <c r="L82" i="35" s="1"/>
  <c r="U58" i="33"/>
  <c r="V58" i="33" s="1"/>
  <c r="J73" i="35" s="1"/>
  <c r="T59" i="33"/>
  <c r="T55" i="33"/>
  <c r="U55" i="33"/>
  <c r="V55" i="33" s="1"/>
  <c r="J70" i="35" s="1"/>
  <c r="T51" i="33"/>
  <c r="U49" i="33"/>
  <c r="V49" i="33" s="1"/>
  <c r="J64" i="35" s="1"/>
  <c r="T42" i="33"/>
  <c r="U40" i="33"/>
  <c r="V40" i="33" s="1"/>
  <c r="J55" i="35" s="1"/>
  <c r="U25" i="33"/>
  <c r="V25" i="33" s="1"/>
  <c r="J40" i="35" s="1"/>
  <c r="T25" i="33"/>
  <c r="U13" i="33"/>
  <c r="V13" i="33" s="1"/>
  <c r="J28" i="35" s="1"/>
  <c r="T13" i="33"/>
  <c r="U130" i="33"/>
  <c r="V130" i="33" s="1"/>
  <c r="J145" i="35" s="1"/>
  <c r="L145" i="35" s="1"/>
  <c r="T131" i="33"/>
  <c r="T127" i="33"/>
  <c r="U127" i="33"/>
  <c r="V127" i="33" s="1"/>
  <c r="J142" i="35" s="1"/>
  <c r="L142" i="35" s="1"/>
  <c r="U118" i="33"/>
  <c r="V118" i="33" s="1"/>
  <c r="J133" i="35" s="1"/>
  <c r="L133" i="35" s="1"/>
  <c r="T119" i="33"/>
  <c r="T115" i="33"/>
  <c r="U115" i="33"/>
  <c r="V115" i="33" s="1"/>
  <c r="J130" i="35" s="1"/>
  <c r="L130" i="35" s="1"/>
  <c r="U106" i="33"/>
  <c r="V106" i="33" s="1"/>
  <c r="J121" i="35" s="1"/>
  <c r="L121" i="35" s="1"/>
  <c r="T107" i="33"/>
  <c r="T28" i="33"/>
  <c r="U28" i="33"/>
  <c r="V28" i="33" s="1"/>
  <c r="J43" i="35" s="1"/>
  <c r="T16" i="33"/>
  <c r="U16" i="33"/>
  <c r="V16" i="33" s="1"/>
  <c r="J31" i="35" s="1"/>
  <c r="B4" i="34" l="1"/>
  <c r="C4" i="33"/>
  <c r="J10" i="21"/>
  <c r="J8" i="21"/>
  <c r="AN25" i="31"/>
  <c r="AO25" i="31" s="1"/>
  <c r="AP25" i="31" s="1"/>
  <c r="G76" i="35" s="1"/>
  <c r="AN24" i="31"/>
  <c r="AO24" i="31" s="1"/>
  <c r="AP24" i="31" s="1"/>
  <c r="G73" i="35" s="1"/>
  <c r="AN23" i="31"/>
  <c r="AO23" i="31" s="1"/>
  <c r="AP23" i="31" s="1"/>
  <c r="G70" i="35" s="1"/>
  <c r="AN22" i="31"/>
  <c r="AO22" i="31" s="1"/>
  <c r="AP22" i="31" s="1"/>
  <c r="G67" i="35" s="1"/>
  <c r="AN21" i="31"/>
  <c r="AO21" i="31" s="1"/>
  <c r="AP21" i="31" s="1"/>
  <c r="G64" i="35" s="1"/>
  <c r="AN20" i="31"/>
  <c r="AO20" i="31" s="1"/>
  <c r="AP20" i="31" s="1"/>
  <c r="G61" i="35" s="1"/>
  <c r="AN19" i="31"/>
  <c r="AO19" i="31" s="1"/>
  <c r="AP19" i="31" s="1"/>
  <c r="G58" i="35" s="1"/>
  <c r="AN18" i="31"/>
  <c r="AO18" i="31" s="1"/>
  <c r="AP18" i="31" s="1"/>
  <c r="G55" i="35" s="1"/>
  <c r="AN17" i="31"/>
  <c r="AO17" i="31" s="1"/>
  <c r="AP17" i="31" s="1"/>
  <c r="G52" i="35" s="1"/>
  <c r="AN16" i="31"/>
  <c r="AO16" i="31" s="1"/>
  <c r="AP16" i="31" s="1"/>
  <c r="G49" i="35" s="1"/>
  <c r="AN15" i="31"/>
  <c r="AO15" i="31" s="1"/>
  <c r="AP15" i="31" s="1"/>
  <c r="G46" i="35" s="1"/>
  <c r="AN14" i="31"/>
  <c r="AO14" i="31" s="1"/>
  <c r="AP14" i="31" s="1"/>
  <c r="G43" i="35" s="1"/>
  <c r="AN13" i="31"/>
  <c r="AO13" i="31" s="1"/>
  <c r="AP13" i="31" s="1"/>
  <c r="G40" i="35" s="1"/>
  <c r="AN12" i="31"/>
  <c r="AO12" i="31" s="1"/>
  <c r="AP12" i="31" s="1"/>
  <c r="G37" i="35" s="1"/>
  <c r="AN11" i="31"/>
  <c r="AO11" i="31" s="1"/>
  <c r="AP11" i="31" s="1"/>
  <c r="G34" i="35" s="1"/>
  <c r="AN10" i="31"/>
  <c r="AO10" i="31" s="1"/>
  <c r="AP10" i="31" s="1"/>
  <c r="G31" i="35" s="1"/>
  <c r="AN9" i="31"/>
  <c r="AO9" i="31" s="1"/>
  <c r="AP9" i="31" s="1"/>
  <c r="G28" i="35" s="1"/>
  <c r="G25" i="35"/>
  <c r="AN7" i="31"/>
  <c r="AO7" i="31" s="1"/>
  <c r="AP7" i="31" s="1"/>
  <c r="G20" i="35" s="1"/>
  <c r="AN6" i="31"/>
  <c r="AO6" i="31" s="1"/>
  <c r="AP6" i="31" s="1"/>
  <c r="D136" i="32"/>
  <c r="D133" i="32"/>
  <c r="D130" i="32"/>
  <c r="D124" i="32"/>
  <c r="D112" i="32"/>
  <c r="D106" i="32"/>
  <c r="D100" i="32"/>
  <c r="D91" i="32"/>
  <c r="D85" i="32"/>
  <c r="D79" i="32"/>
  <c r="K28" i="35" l="1"/>
  <c r="L28" i="35" s="1"/>
  <c r="H28" i="35"/>
  <c r="K40" i="35"/>
  <c r="L40" i="35" s="1"/>
  <c r="H40" i="35"/>
  <c r="K52" i="35"/>
  <c r="L52" i="35" s="1"/>
  <c r="H52" i="35"/>
  <c r="K64" i="35"/>
  <c r="L64" i="35" s="1"/>
  <c r="H64" i="35"/>
  <c r="K76" i="35"/>
  <c r="L76" i="35" s="1"/>
  <c r="H76" i="35"/>
  <c r="G17" i="35"/>
  <c r="K31" i="35"/>
  <c r="L31" i="35" s="1"/>
  <c r="H31" i="35"/>
  <c r="K43" i="35"/>
  <c r="L43" i="35" s="1"/>
  <c r="H43" i="35"/>
  <c r="K55" i="35"/>
  <c r="L55" i="35" s="1"/>
  <c r="H55" i="35"/>
  <c r="K67" i="35"/>
  <c r="L67" i="35" s="1"/>
  <c r="H67" i="35"/>
  <c r="K20" i="35"/>
  <c r="L20" i="35" s="1"/>
  <c r="H20" i="35"/>
  <c r="K34" i="35"/>
  <c r="L34" i="35" s="1"/>
  <c r="H34" i="35"/>
  <c r="K46" i="35"/>
  <c r="L46" i="35" s="1"/>
  <c r="H46" i="35"/>
  <c r="K58" i="35"/>
  <c r="L58" i="35" s="1"/>
  <c r="H58" i="35"/>
  <c r="K70" i="35"/>
  <c r="L70" i="35" s="1"/>
  <c r="H70" i="35"/>
  <c r="K25" i="35"/>
  <c r="L25" i="35" s="1"/>
  <c r="H25" i="35"/>
  <c r="K37" i="35"/>
  <c r="L37" i="35" s="1"/>
  <c r="H37" i="35"/>
  <c r="K49" i="35"/>
  <c r="L49" i="35" s="1"/>
  <c r="H49" i="35"/>
  <c r="K61" i="35"/>
  <c r="L61" i="35" s="1"/>
  <c r="H61" i="35"/>
  <c r="K73" i="35"/>
  <c r="L73" i="35" s="1"/>
  <c r="H73" i="35"/>
  <c r="U4" i="33"/>
  <c r="V4" i="33" s="1"/>
  <c r="T4" i="33"/>
  <c r="D73" i="32"/>
  <c r="D103" i="32"/>
  <c r="D118" i="32"/>
  <c r="D70" i="32"/>
  <c r="D115" i="32"/>
  <c r="D67" i="32"/>
  <c r="D82" i="32"/>
  <c r="D88" i="32"/>
  <c r="D94" i="32"/>
  <c r="D127" i="32"/>
  <c r="D4" i="32"/>
  <c r="D76" i="32"/>
  <c r="D97" i="32"/>
  <c r="D109" i="32"/>
  <c r="D121" i="32"/>
  <c r="D64" i="32"/>
  <c r="J17" i="35" l="1"/>
  <c r="K17" i="35"/>
  <c r="H17" i="35"/>
  <c r="D37" i="32"/>
  <c r="D40" i="32"/>
  <c r="D28" i="32"/>
  <c r="D10" i="32"/>
  <c r="D7" i="32"/>
  <c r="D49" i="32"/>
  <c r="D52" i="32"/>
  <c r="D58" i="32"/>
  <c r="D55" i="32"/>
  <c r="D46" i="32"/>
  <c r="D61" i="32"/>
  <c r="L17" i="35" l="1"/>
  <c r="D43" i="32"/>
</calcChain>
</file>

<file path=xl/sharedStrings.xml><?xml version="1.0" encoding="utf-8"?>
<sst xmlns="http://schemas.openxmlformats.org/spreadsheetml/2006/main" count="4480" uniqueCount="1155">
  <si>
    <t>Riesgo</t>
  </si>
  <si>
    <t>No</t>
  </si>
  <si>
    <t>Descripción</t>
  </si>
  <si>
    <t>Posible</t>
  </si>
  <si>
    <t>Preventivo</t>
  </si>
  <si>
    <t>Casi seguro</t>
  </si>
  <si>
    <t>SI</t>
  </si>
  <si>
    <t>NO</t>
  </si>
  <si>
    <t>IDENTIFICACIÓN DEL RIESGO</t>
  </si>
  <si>
    <t>Consecuencias</t>
  </si>
  <si>
    <t>Análisis del Riesgo</t>
  </si>
  <si>
    <t>Riesgo Inherente</t>
  </si>
  <si>
    <t>Probabilidad</t>
  </si>
  <si>
    <t>Impacto</t>
  </si>
  <si>
    <t>Zona del Riesgo</t>
  </si>
  <si>
    <t>Controles</t>
  </si>
  <si>
    <t>Riesgo Residual</t>
  </si>
  <si>
    <t>Valoración del Riesgo</t>
  </si>
  <si>
    <t>VALORACIÓN DEL RIESGO DE CORRUPCIÓN</t>
  </si>
  <si>
    <t>Improbable</t>
  </si>
  <si>
    <t>Probable</t>
  </si>
  <si>
    <t>(1) Rara Vez</t>
  </si>
  <si>
    <t>(2) Improbable</t>
  </si>
  <si>
    <t>(3) Posible</t>
  </si>
  <si>
    <t>(4) Probable</t>
  </si>
  <si>
    <t>(5) Casi Seguro</t>
  </si>
  <si>
    <t>Si</t>
  </si>
  <si>
    <t>Puntaje</t>
  </si>
  <si>
    <t>Rara vez</t>
  </si>
  <si>
    <t>Moderado</t>
  </si>
  <si>
    <t>Mayor</t>
  </si>
  <si>
    <t>PROBABILIDAD</t>
  </si>
  <si>
    <t>Calificación de controles</t>
  </si>
  <si>
    <t>Calificación</t>
  </si>
  <si>
    <t>Causas</t>
  </si>
  <si>
    <t>Responsable</t>
  </si>
  <si>
    <t>RIESGO</t>
  </si>
  <si>
    <t>Descriptor</t>
  </si>
  <si>
    <t>Frecuencia</t>
  </si>
  <si>
    <t>Nivel</t>
  </si>
  <si>
    <t>Se ha presentado más de una vez al año.</t>
  </si>
  <si>
    <t>No se ha presentado en los últimos 5 años.</t>
  </si>
  <si>
    <t>CALIFICACIÓN DE LA PROBABILIDD</t>
  </si>
  <si>
    <t>Procesos</t>
  </si>
  <si>
    <t>Tipo de Riesgo</t>
  </si>
  <si>
    <t>De Gestión</t>
  </si>
  <si>
    <t>El evento puede ocurrir solo en circunstancias excepcionales (poco comunes o anormales)</t>
  </si>
  <si>
    <t>El evento puede ocurrir en algún momento</t>
  </si>
  <si>
    <t>El evento podría ocurrir en algún momento</t>
  </si>
  <si>
    <t>Es viable que el evento ocurra en la mayoría de las circunstancias</t>
  </si>
  <si>
    <t>Se espera que el evento ocurra en la mayoría de las circunstancias</t>
  </si>
  <si>
    <t>Se presentó al  menos una vez en los últimos 5 años</t>
  </si>
  <si>
    <t>Se presentó  al  menos una vez en los últimos 2 años.</t>
  </si>
  <si>
    <t>Tipo de Control</t>
  </si>
  <si>
    <t>Insignificante</t>
  </si>
  <si>
    <t>Menor</t>
  </si>
  <si>
    <t>Catastrófico</t>
  </si>
  <si>
    <t xml:space="preserve">Resultados de la calificación del Riesgo </t>
  </si>
  <si>
    <t xml:space="preserve">Zonas de Riesgo </t>
  </si>
  <si>
    <t>MODERADO</t>
  </si>
  <si>
    <t>Pérdida de cobertura en la prestación de los servicios de la entidad ≥10%.</t>
  </si>
  <si>
    <t>Pago de indemnizaciones a terceros por acciones legales que pueden afectar el presupuesto total de la entidad en un valor ≥5%</t>
  </si>
  <si>
    <t>Pago de sanciones económicas por incumplimiento en la normatividad aplicable ante un ente regulador, las cuales afectan en un valor ≥5% del presupuesto general de la entidad.</t>
  </si>
  <si>
    <t>CATASTRÓFICO</t>
  </si>
  <si>
    <t>Pérdida de cobertura en la prestación de los servicios de la entidad ≥50%.</t>
  </si>
  <si>
    <t>Pago de indemnizaciones a terceros por acciones legales que pueden afectar el presupuesto total de la entidad en un valor ≥50%</t>
  </si>
  <si>
    <t>Pago de sanciones económicas por incumplimiento en la normatividad aplicable ante un ente regulador, las cuales afectan en un valor ≥50% del presupuesto general de la entidad.</t>
  </si>
  <si>
    <t>MAYOR</t>
  </si>
  <si>
    <t>Pérdida de cobertura en la prestación de los servicios de la entidad ≥20%.</t>
  </si>
  <si>
    <t>Pago de indemnizaciones a terceros por acciones legales que pueden afectar el presupuesto total de la entidad en un valor ≥20%</t>
  </si>
  <si>
    <t>Pago de sanciones económicas por incumplimiento en la normatividad aplicable ante un ente regulador, las cuales afectan en un valor ≥20% del presupuesto general de la entidad.</t>
  </si>
  <si>
    <t>Pérdida de cobertura en la prestación de los servicios de la entidad ≤5%.</t>
  </si>
  <si>
    <t>Pago de indemnizaciones a terceros por acciones legales que pueden afectar el presupuesto total de la entidad en un valor ≤1%</t>
  </si>
  <si>
    <t>Pago de sanciones económicas por incumplimiento en la normatividad aplicable ante un ente regulador, las cuales afectan en un valor ≤1%del presupuesto general de la entidad.</t>
  </si>
  <si>
    <t>MENOR</t>
  </si>
  <si>
    <t>Impacto que afecte la ejecución presupuestal en un valor ≤0,5%</t>
  </si>
  <si>
    <t>Pérdida de cobertura en la prestación de los servicios de la entidad ≤1%.</t>
  </si>
  <si>
    <t>Pago de indemnizaciones a terceros por acciones legales que pueden afectar el presupuesto total de la entidad en un valor ≤0,5%</t>
  </si>
  <si>
    <t>Pago de sanciones económicas por incumplimiento en la normatividad aplicable ante un ente regulador, las cuales afectan en un valor ≤0,5%del presupuesto general de la entidad.</t>
  </si>
  <si>
    <t>INSIGNIFICANTE</t>
  </si>
  <si>
    <t>Intervención por parte de un ente de control u otro ente regulador.</t>
  </si>
  <si>
    <t>Interrupción de las operaciones de la entidad por más de cinco (5) días.</t>
  </si>
  <si>
    <t>Incumplimiento en las metas y objetivos institucionales afectando de forma grave la ejecución presupuestal.</t>
  </si>
  <si>
    <t>Imagen institucional afectada en el orden nacional o regional por actos o hechos de corrupción comprobados.</t>
  </si>
  <si>
    <t>Interrupción de las operaciones de la entidad por más de dos (2) días.</t>
  </si>
  <si>
    <t>Pérdida de Información crítica que puede ser recuperada de forma parcial o incompleta.</t>
  </si>
  <si>
    <t>Sanción por parte del ente de control u otro ente regulador.</t>
  </si>
  <si>
    <t>Incumplimiento en las metas y objetivos institucionales afectando el cumplimiento en las metas de gobierno.</t>
  </si>
  <si>
    <t>Imagen institucional afectada en el orden nacional o regional por incumplimientos en la prestación del servicio a los usuarios o ciudadanos.</t>
  </si>
  <si>
    <t>Interrupción de las operaciones de la Entidad por un (1) día.</t>
  </si>
  <si>
    <t>Reclamaciones o quejas de los usuarios que podrían implicar una denuncia ante los entes reguladores o una demanda de largo alcance para la entidad.</t>
  </si>
  <si>
    <t>Inoportunidad en la Información ocasionando retrasos en la atención a los usuarios.</t>
  </si>
  <si>
    <t>Reproceso de actividades y aumento de carga operativa.</t>
  </si>
  <si>
    <t>Imagen institucional afectada en el orden nacional o regional por retrasos en la prestación del servicio a los usuarios o ciudadanos.</t>
  </si>
  <si>
    <t>Interrupción de las operaciones de la Entidad por algunas horas.</t>
  </si>
  <si>
    <t>Reclamaciones o quejas de los usuarios que implican Investigaciones internas disciplinarias.</t>
  </si>
  <si>
    <t>Imagen institucional afectada localmente por retrasos en la prestación del servicio a los usuarios o ciudadanos.</t>
  </si>
  <si>
    <t>No hay Interrupción de las operaciones de la entidad.</t>
  </si>
  <si>
    <t>No se generan sanciones económicas o administrativas.</t>
  </si>
  <si>
    <t>No se afecta la Imagen institucional de forma significativa.</t>
  </si>
  <si>
    <t>Se afecta la ejecución presupuestal en un valor ≥50%</t>
  </si>
  <si>
    <t>Se afecta la ejecución presupuestal en un valor ≥20%</t>
  </si>
  <si>
    <t>Se afecta la ejecución presupuestal en un valor ≥5%</t>
  </si>
  <si>
    <t>Se afecta la ejecución presupuestal en un valor ≤1%</t>
  </si>
  <si>
    <t>Genera investigaciones penales, fiscales o disciplinarias.</t>
  </si>
  <si>
    <t>CRITERIO CUANTITATIVO</t>
  </si>
  <si>
    <t>CRITERIO CUALITATIVO</t>
  </si>
  <si>
    <t>NIVELES</t>
  </si>
  <si>
    <t>impacto</t>
  </si>
  <si>
    <t xml:space="preserve">
Zona Alta</t>
  </si>
  <si>
    <t>Zona Moderada</t>
  </si>
  <si>
    <t>Zona Baja</t>
  </si>
  <si>
    <t xml:space="preserve"> Zona Alta</t>
  </si>
  <si>
    <t>Zona Extrema</t>
  </si>
  <si>
    <t>Zona Alta</t>
  </si>
  <si>
    <t>De Corrupción</t>
  </si>
  <si>
    <t>Pérdida de Información crítica para la entidad que no se puede recuperar.</t>
  </si>
  <si>
    <t xml:space="preserve">Medición de la PROBABILIDAD del Riesgo </t>
  </si>
  <si>
    <t>Riesgo de Corrupción</t>
  </si>
  <si>
    <t>Acción u Omisión</t>
  </si>
  <si>
    <t>Uso del Poder</t>
  </si>
  <si>
    <t>Desviar la Gestión de lo Público</t>
  </si>
  <si>
    <t>Beneficio  Privado</t>
  </si>
  <si>
    <t>Se presentó  al  menos una vez en el último año.</t>
  </si>
  <si>
    <t>ANÁLISIS DEL RIESGO - DETERMINACIÓN DE LA PROBABILIDAD</t>
  </si>
  <si>
    <t xml:space="preserve">No </t>
  </si>
  <si>
    <t xml:space="preserve">¿Afectar al grupo de funcionarios del proceso? </t>
  </si>
  <si>
    <t xml:space="preserve"> ¿Afecta el cumplimiento de metas y objetivos de la dependencia?</t>
  </si>
  <si>
    <t xml:space="preserve"> ¿Afecta el cumplimiento de misión de la entidad?</t>
  </si>
  <si>
    <t xml:space="preserve"> ¿Afecta el cumplimiento de la misión del sector al que pertenece la entidad</t>
  </si>
  <si>
    <t xml:space="preserve">¿Genera pérdida de confianza de la entidad, afectando su reputación? </t>
  </si>
  <si>
    <t xml:space="preserve"> ¿Genera pérdida de recursos económicos? </t>
  </si>
  <si>
    <t xml:space="preserve"> ¿Afecta la generación de los productos o la prestación de servicios? </t>
  </si>
  <si>
    <t>¿Da lugar al detrimento de calidad de vida de la comunidad por la pérdida del bien, servicios o recursos públicos?</t>
  </si>
  <si>
    <t xml:space="preserve"> ¿Genera pérdida de información de la entidad?</t>
  </si>
  <si>
    <t xml:space="preserve"> ¿Genera intervención de los órganos de control, de la Fiscalía u otro ente? </t>
  </si>
  <si>
    <t xml:space="preserve"> ¿Da lugar a procesos sancionatorios?</t>
  </si>
  <si>
    <t>¿Da lugar a procesos disciplinarios?</t>
  </si>
  <si>
    <t xml:space="preserve"> ¿Da lugar a procesos fiscales? </t>
  </si>
  <si>
    <t xml:space="preserve"> ¿Da lugar a procesos penales? </t>
  </si>
  <si>
    <t xml:space="preserve">¿Genera pérdida de credibilidad del sector? </t>
  </si>
  <si>
    <t xml:space="preserve"> ¿Ocasiona lesiones físicas o pérdida de vidas humanas? </t>
  </si>
  <si>
    <t xml:space="preserve">¿Afecta la imagen regional? </t>
  </si>
  <si>
    <t xml:space="preserve"> ¿Afecta la imagen nacional? </t>
  </si>
  <si>
    <t xml:space="preserve"> ¿Genera daño ambiental? </t>
  </si>
  <si>
    <t>Responda el siguiente formulario de preguntas teniendo en cuenta si el riesgo llegase a materializarse</t>
  </si>
  <si>
    <t>Fórmula</t>
  </si>
  <si>
    <t>Calificación del Impacto</t>
  </si>
  <si>
    <t>Riesgos</t>
  </si>
  <si>
    <t>Periodicidad</t>
  </si>
  <si>
    <t>Propósito del control</t>
  </si>
  <si>
    <t>Cómo se realiza la actividad de control</t>
  </si>
  <si>
    <t>Tratamiento a las desviaciones</t>
  </si>
  <si>
    <t>Evidencias</t>
  </si>
  <si>
    <t xml:space="preserve">¿Existe un responsable asignado a la ejecución del control?
</t>
  </si>
  <si>
    <t xml:space="preserve">¿El responsable tiene la autoridad y adecuada segregación de funciones en la ejecución del control?
</t>
  </si>
  <si>
    <t xml:space="preserve">¿La oportunidad en que se ejecuta el control ayuda a prevenir la mitigación del riesgo o a detectar la materialización del riesgo de manera oportuna?
</t>
  </si>
  <si>
    <t xml:space="preserve"> Periodicidad </t>
  </si>
  <si>
    <t xml:space="preserve"> Propósito </t>
  </si>
  <si>
    <t>¿Las actividades que se desarrollan en el control realmente buscan por si sola prevenir o detectar las causas que pueden dar origen al riesgo, Ej.: verificar, validar, cotejar, comparar, revisar, etc.?</t>
  </si>
  <si>
    <t xml:space="preserve"> Cómo se realiza la actividad de control </t>
  </si>
  <si>
    <t xml:space="preserve"> ¿La fuente de información que se utiliza en el desarrollo del control es información confiable que permita mitigar el riesgo?
</t>
  </si>
  <si>
    <t xml:space="preserve">Qué pasa con las observaciones o desviaciones
</t>
  </si>
  <si>
    <t xml:space="preserve">¿Las observaciones, desviaciones o diferencias identificadas como resultados de la ejecución del control son investigadas y resueltas de manera oportuna?
</t>
  </si>
  <si>
    <t xml:space="preserve"> Evidencia de la ejecución del control </t>
  </si>
  <si>
    <t>Asignado</t>
  </si>
  <si>
    <t>No asignado</t>
  </si>
  <si>
    <t>Adecuado</t>
  </si>
  <si>
    <t>Inadecuado</t>
  </si>
  <si>
    <t>Oportuna</t>
  </si>
  <si>
    <t>Inoportuna</t>
  </si>
  <si>
    <t>Propósito</t>
  </si>
  <si>
    <t>No es un control</t>
  </si>
  <si>
    <t>Actividad de control</t>
  </si>
  <si>
    <t>Confiable</t>
  </si>
  <si>
    <t>No confiable</t>
  </si>
  <si>
    <t>Observaciones o desviaciones</t>
  </si>
  <si>
    <t>Completa</t>
  </si>
  <si>
    <t>Se investigan y resuelven oportunamente</t>
  </si>
  <si>
    <t>No se investigan y resuelven oportunamente</t>
  </si>
  <si>
    <t>Evidencia de la ejecución</t>
  </si>
  <si>
    <t>Detectar</t>
  </si>
  <si>
    <t>Prevenir</t>
  </si>
  <si>
    <t>Incompleta</t>
  </si>
  <si>
    <t>No existe</t>
  </si>
  <si>
    <t>Peso Evaluación</t>
  </si>
  <si>
    <t>Rango de Calificación</t>
  </si>
  <si>
    <t>Promedio</t>
  </si>
  <si>
    <t>Responsables</t>
  </si>
  <si>
    <t>Soporte</t>
  </si>
  <si>
    <t>Tratamiento</t>
  </si>
  <si>
    <t>Indicador</t>
  </si>
  <si>
    <t>Verificar condiciones</t>
  </si>
  <si>
    <t>DETERMINACIÓN DEL IMPACTO</t>
  </si>
  <si>
    <t>DISEÑO DE CONTROLES</t>
  </si>
  <si>
    <t>Solidez de los controles</t>
  </si>
  <si>
    <t>¿Se deja evidencia o rastro de la ejecución del control que permita a cualquier tercero con la evidencia llegar a la misma conclusión?</t>
  </si>
  <si>
    <t>ANÁLISIS DE CONTROLES</t>
  </si>
  <si>
    <t>Indicadores</t>
  </si>
  <si>
    <t>Evitar</t>
  </si>
  <si>
    <t>Compartir</t>
  </si>
  <si>
    <t>Reducir</t>
  </si>
  <si>
    <t>Tratamiento del Riesgo</t>
  </si>
  <si>
    <t>Detectivo</t>
  </si>
  <si>
    <t>Solidez del conjunto de controles</t>
  </si>
  <si>
    <t>RARA VEZ</t>
  </si>
  <si>
    <t>IMPROBABLE</t>
  </si>
  <si>
    <t>POSIBLE</t>
  </si>
  <si>
    <t>PROBABLE</t>
  </si>
  <si>
    <t>CASI SEGURO</t>
  </si>
  <si>
    <t>Acción de contingencia</t>
  </si>
  <si>
    <t>FORMULACIÓN DE INDICADORES</t>
  </si>
  <si>
    <t>Concentración de poder</t>
  </si>
  <si>
    <t>Inadecuado seguimiento de la oficina de control interno a los avances del planes institucionales y mapas de riesgos.</t>
  </si>
  <si>
    <t>Ausencia de mecanismo, procedimientos o instrumentos de monitoreo y seguimiento a la planeación institucional</t>
  </si>
  <si>
    <t>Falta de integridad en la gestión institucional</t>
  </si>
  <si>
    <t>Tener claridad sobre los roles, responsabilidades y competencias jerárquicas y operativas de los funcionarios, en función de las actividades principales que realizan los procesos.</t>
  </si>
  <si>
    <t xml:space="preserve">Se revisa la matriz de responsabilidades existente y se actualiza de conformidad con los criterios establecidos por la alta dirección, como mínimo los siguientes: quién elabora, quién revisa o valida, quién ejecuta y quién evalúa.  </t>
  </si>
  <si>
    <t>Ante la posible extralimitación de roles y la inminente manifestación de concentración de poder, el proceso o funcionario conocedor de la presunta desviación, comunicará a la oficina de control interno, para que realice la investigación pertinente, señalando el lineamiento transgredido respecto de la matriz de responsabilidades.</t>
  </si>
  <si>
    <t>Matriz de Responsabilidades actualizada</t>
  </si>
  <si>
    <t>Ilustrar a los funcionarios de los procesos sobre los cambios en los lineamientos institucionales, expresados en la base documental de la planeación institucional: caracterizaciones, funciones, procedimientos, política de operaciones y matriz de responsabilidades.</t>
  </si>
  <si>
    <t xml:space="preserve">Ante la no realización de las actividades de socialización por procesos programadas, o ante la inobservancia de funciones, procedimientos, política de operaciones, caracterizaciones o matriz de responsabilidades, la oficina de control interno, una vez tenga conocimiento, deberá establecer las observaciones correspondientes y proceder de conformidad con lo establecido en sus procedimientos. Asimismo, podrá requerir las acciones de mejora correspondientes con el procesos o funcionario objeto de la observación identificada. </t>
  </si>
  <si>
    <t>Actas, planillas de asistencias y/o registros fotográficos o fílmicos de las jornadas de inducción o reinducción por procesos.</t>
  </si>
  <si>
    <t>Socialización sobre el Modelo de Operación por Procesos</t>
  </si>
  <si>
    <t>Articular las operaciones institucionales con relevancia de la operación por procesos y los roles y responsabilidades en las operaciones institucionales.</t>
  </si>
  <si>
    <t>Se revisa el modelo de operación por procesos, la distribución de roles y la armonización entre éstos, y se socializa de manera general a todos los funcionarios de la entidad</t>
  </si>
  <si>
    <t xml:space="preserve">Ante la identificación de duplicidades, ausencia de claridades o roles, o necesidad de complementar, se hará necesaria la revisión del modelo de operación por proceso y la realización de ajustes pertinentes. Ante la no realización del control consistente en socializar de manera grupal del modelo de operación de proceso con el fin de coadyuvar al entendimiento de la organización, la oficina de control interno deberá pronunciarse de acuerdo a sus procedimientos </t>
  </si>
  <si>
    <t>Actas, planillas de asistencias y/o registros fotográficos o fílmicos de las jornadas de socialización. Informes u actas de ajustes al MOP.</t>
  </si>
  <si>
    <t>Oficina de Control Interno</t>
  </si>
  <si>
    <t>Interiorizar una cultura institucional basada en la integridad, propiciando la coherencia que debe existir en el servidor público entre sus realizaciones y las promesas o planeación institucional.</t>
  </si>
  <si>
    <t>Se debe implementar el Código de Integridad a través de las actividades inherentes al desarrollo de la Caja de Herramientas establecida por la función pública, y una vez adoptado el Código de Integridad se debe socializar a todos los funciones de la entidad.</t>
  </si>
  <si>
    <t xml:space="preserve">Registros de mesas de trabajo, formatos y encuestas diligenciadas, registros fotográficos y planillas de asistencia de socialización o actas. </t>
  </si>
  <si>
    <r>
      <rPr>
        <b/>
        <sz val="11"/>
        <color theme="1"/>
        <rFont val="Calibri"/>
        <family val="2"/>
        <scheme val="minor"/>
      </rPr>
      <t>Indicador de Cumplimiento</t>
    </r>
    <r>
      <rPr>
        <sz val="11"/>
        <color theme="1"/>
        <rFont val="Calibri"/>
        <family val="2"/>
        <scheme val="minor"/>
      </rPr>
      <t xml:space="preserve">
Código de Integridad adoptado y socializado</t>
    </r>
  </si>
  <si>
    <t>Proceso</t>
  </si>
  <si>
    <t xml:space="preserve">Desconocimiento de la información obligatoria que se debe publicar o divulgar, sus atributos y características. </t>
  </si>
  <si>
    <t>Permanente</t>
  </si>
  <si>
    <t>Deficientes controles internos en el proceso</t>
  </si>
  <si>
    <t>Ausencia de valores eticos</t>
  </si>
  <si>
    <t>Clientelismo</t>
  </si>
  <si>
    <t>Amiguismo</t>
  </si>
  <si>
    <t>Negligencia</t>
  </si>
  <si>
    <t>Defientes valores y principios éticos</t>
  </si>
  <si>
    <t>Cuando se deba hacer selección de proponentes</t>
  </si>
  <si>
    <t>Comprobar que el proceso de selección, las propuestas y los proponentes cumplan con las exigencias legales esenciales</t>
  </si>
  <si>
    <t>Comprobar que la modalidad de selección sea la adecuada, que los estudios previos, del sector, diseños y demás documentos de Planeación se hayan realizado oportunda y adecuadamente y que los Proponentes cumplan con los requisitos habilitantes., mediante una lista de chequeo por cada modalidad de selección.</t>
  </si>
  <si>
    <t>En caso de detectar contratos sin el lleno de requisitos esenciales con la aplicación de la lista de chequeo, se debe exigir al proponente el cumplimiento del requisito o corregir los estudios previo o el pliego de condiciones.</t>
  </si>
  <si>
    <t xml:space="preserve">Lista de chequeo procesos contractuales </t>
  </si>
  <si>
    <t>Verificar que los Pliegos de Condiciones estén completos y sean objetivos, transparentes y contengan exigencias razonables.</t>
  </si>
  <si>
    <t>Confrontar el contenido de los Pliegos de condiciones con las exigencias legales en materia de Contratación pública, y con el manual interno de contratación, verificar que las exigencias sean razonables y que no sean direccionadas.</t>
  </si>
  <si>
    <t>Gestión del Talento Humano</t>
  </si>
  <si>
    <t xml:space="preserve">Deficientes controles internos </t>
  </si>
  <si>
    <t>Autoritarismo</t>
  </si>
  <si>
    <r>
      <rPr>
        <b/>
        <sz val="11"/>
        <color theme="1"/>
        <rFont val="Calibri"/>
        <family val="2"/>
        <scheme val="minor"/>
      </rPr>
      <t>Indicador de Gestión</t>
    </r>
    <r>
      <rPr>
        <sz val="11"/>
        <color theme="1"/>
        <rFont val="Calibri"/>
        <family val="2"/>
        <scheme val="minor"/>
      </rPr>
      <t xml:space="preserve">
# de Pliegos de Condiciones revisados respecto de su suficiencia, objetividad y transparencia / # de Pliegos de condiciones elaborados *100</t>
    </r>
  </si>
  <si>
    <t>IDENTIFICACIÓN DE CAUSAS Y CONSECUENCIAS</t>
  </si>
  <si>
    <t>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t>
  </si>
  <si>
    <t>Ausencia de mecanismos y/o procedimientos para la democratización institucional en los procesos de toma de decisiones</t>
  </si>
  <si>
    <t>Indebida asignación o desconocimiento sobre la asignación de roles y competencias laborales (Manual de Funciones)</t>
  </si>
  <si>
    <t>no</t>
  </si>
  <si>
    <t>Responsables de los procesos de Calidad y Mejoramiento, Gestión de Talento Humano y el servidores con funciones de Planeación</t>
  </si>
  <si>
    <t>Implementación y Socialización del Código de Integridad, que implique el desarrollo institucional de la caja de herramientas (encuestas, compromisos, plan de acción)</t>
  </si>
  <si>
    <t>Como consecuencia de la no implementación del Código de Integridad, Control Interno podrá hacer los requerimientos, solicitudes o procedimientos derivados del incumplimiento de la acción.</t>
  </si>
  <si>
    <t>Interiorización de la cultura de trabajo en equipo</t>
  </si>
  <si>
    <t>Establecimiento de Procedimientos para la democratización de decisiones, que impliquen la participación de funcionarios del nivel directivo  y acceso a la opinión pública cuando sea necesaria</t>
  </si>
  <si>
    <t>Analizar el Manual de Funciones y Comepetencias Laborales</t>
  </si>
  <si>
    <t>Favorecer la participación activa, de manera preferentes de otros funcionarios del nivel directivo, y cuando fuera pertinente, de los usuarios del servicios o partes interesadas, de modo que la decisión que afectará a varios sectores sea en consenso y resulte del análisis de diferentes ideas o puntos de vista.</t>
  </si>
  <si>
    <t>Registros de mesas de trabajo, actas, socializaciones, documento compartido, correos electrónicos, consulta pública en página web</t>
  </si>
  <si>
    <t>Analizar el Manual de Funciones y Competencias Laborales a fin de identificar los posibles desvíos, omisiones o dualidades en la asignación de roles. Se busca establecer un equilibrio en la carga operacional de los funcionarios y clarificar la asignación de roles y responsabilidades.</t>
  </si>
  <si>
    <t xml:space="preserve">Se debe solicitar apoyo de personal con experiencia en la valoración o estudios de funciones y competencias laborales, y aplicar las herramientas técnicas de validación, como encuestas, entrevistas, datos analizados entre otros. </t>
  </si>
  <si>
    <t>Ante las posibles observaciones o desviaciones identificadas en el análisis del Manual de Funciones y Competencias laborales, se deberán tomar las acciones correctivas orientadas a realizar los ajustes pertinentes en la distribución de funciones, roles y responsabilidades armonizado a la realidad institucional.</t>
  </si>
  <si>
    <t>Análisis (informe) Manual de Funciones y Competencias Laborales</t>
  </si>
  <si>
    <t>Promover en todas las instancias de la organización, técnicas, protocolos, procedimientos y orientaciones dirigidas a estimular el trabajo en equipo, para lograr mejores resultados en el desempeño de los objetivos y metas institucionales</t>
  </si>
  <si>
    <t>A través de jornadas de sensibilización y capacitación, e implementación de políticas, sobre técnicas de trabajo en equipo aplicables a la organización</t>
  </si>
  <si>
    <t>Sensibilizaciones, capacitaciones, políticas, registros, actas, compromisos</t>
  </si>
  <si>
    <r>
      <rPr>
        <b/>
        <sz val="11"/>
        <rFont val="Calibri"/>
        <family val="2"/>
        <scheme val="minor"/>
      </rPr>
      <t>Indicador de Cumplimiento</t>
    </r>
    <r>
      <rPr>
        <sz val="11"/>
        <rFont val="Calibri"/>
        <family val="2"/>
        <scheme val="minor"/>
      </rPr>
      <t xml:space="preserve">
Procedimientos elaborados</t>
    </r>
  </si>
  <si>
    <r>
      <rPr>
        <b/>
        <sz val="11"/>
        <rFont val="Calibri"/>
        <family val="2"/>
        <scheme val="minor"/>
      </rPr>
      <t>Indicador de Gestión</t>
    </r>
    <r>
      <rPr>
        <sz val="11"/>
        <rFont val="Calibri"/>
        <family val="2"/>
        <scheme val="minor"/>
      </rPr>
      <t xml:space="preserve">
# de actividades de fortalecimiento de la cultura de trabajo en equipo desarrolladas / # de actividades de fortalecimiento de la cultura de trabajo en equipo programadas *100</t>
    </r>
  </si>
  <si>
    <t>1 vez, Primer Semestre de 2019</t>
  </si>
  <si>
    <t>1 vez, primer semestre de 2019</t>
  </si>
  <si>
    <t>1 vez, en el primer semestre del 2019</t>
  </si>
  <si>
    <t>1 vez, en el primer trimestre del 2019</t>
  </si>
  <si>
    <t xml:space="preserve">El responsable de Planeación garantizará que toda política, lineamiento institucional o directriz, sea debidamente socializada con las partes directamente interesada. Si las decisiones no han sido socializadas, no será obligatoria su observancia. </t>
  </si>
  <si>
    <t xml:space="preserve">Control Interno deberá promover la cultura de trabajo en equipo, siendo insistente sobre la relevancia de la acción. </t>
  </si>
  <si>
    <t>ALCALDÍA MUNICIPAL DE CIÉNAGA - MAGDALENA</t>
  </si>
  <si>
    <t>Alteración de los resultados de evaluación de los planes de acción, anticorrupción, mapas de riesgos u otros, con el fin de ocultar deficiencias o incumplimiento de metas y de actividades.</t>
  </si>
  <si>
    <t>Direccionar  en favor de terceros, orientaciones para la formulación de planes, proyectos programas, políticas o estrategias, contraviniendo normas, procedimientos, instancias y lineamientos institucionales y/o legales</t>
  </si>
  <si>
    <t>Inobservancia de políticas institucionales y de operaciones, procedimientos, caracterizaciones de los procesos, funciones y roles.</t>
  </si>
  <si>
    <t xml:space="preserve">Inoperatividad del Modelo de Operación por Procesos y del Sistema Integrado de Planeación y Gestión. </t>
  </si>
  <si>
    <t>Actualización y socialización de la matriz de responsabilidades institucional</t>
  </si>
  <si>
    <t>Oficina Asesora de Planeación Estratégica y Gestión</t>
  </si>
  <si>
    <t xml:space="preserve">Desarrollar actividades de inducción y reinducción, relacionadas con políticas de operación, políticas y lineamientos institucionales y manuales de funciones y procedimientos, y matriz de responsabilidades </t>
  </si>
  <si>
    <t>Oficina Asesora de Planeación Estratégica y Gestión, oficina de Talento Humano y responsables de todos los procesos</t>
  </si>
  <si>
    <t>La oficina asesora de Planeación Estratégica y Gestió, conjuntamente con la oficina de  talento humano, coordinarán con los responsables de los procesos, una agenda cronograma con el fin de socializar durante el primer semestre con todos los funcionarios de los diferentes procesos, las políticas y lineamientos señalados.</t>
  </si>
  <si>
    <t xml:space="preserve"> Primer Semestre de 2019</t>
  </si>
  <si>
    <t>1 vez, primer cuatrimestre del 2019</t>
  </si>
  <si>
    <t># Indeterminado. Durante todo el año, de acuerdo a cronograma convenido entre los responsables</t>
  </si>
  <si>
    <t>1 vez, Mayo de 2019</t>
  </si>
  <si>
    <t>Socializar con los demás funcionarios del nivel directivo, a través de mesa de trabajo o envío del documento y retroalimentación, las políticas institucionales que impliquen decisiones de carácter general; y cuando fuere pertinente, toda vez que las decisiones afecten a los usuarios o partes interesadas, el Alcalde valorará someter a consulta pública el documento o iniciativa.</t>
  </si>
  <si>
    <t xml:space="preserve">Oficina Asesora de Planeación Estratégica y Gestión </t>
  </si>
  <si>
    <t>1 vez, primer semestre del 2019</t>
  </si>
  <si>
    <t>Obstaculizar el control social ciudadano, restringiendo o limitando el acceso a la información pública, a través del ocultamiento de la información o la exposición de esta de manea incompleta, desactualizada o inaccesible.</t>
  </si>
  <si>
    <t xml:space="preserve">Aversión al control social </t>
  </si>
  <si>
    <t>si</t>
  </si>
  <si>
    <t xml:space="preserve">Realizar una capacitación sobre Información mínima que debe publicarse por exigencia de la ley de Transparencia </t>
  </si>
  <si>
    <t xml:space="preserve">Promover en los funcionarios la transparencia institucional y el apoyo al control social </t>
  </si>
  <si>
    <t>Se comunica la necesidad a Talento humano para que la incorpore en el plan de capacitación. Se realiza la actividad en una capacitación grupal en la que se promuevael control social y la transparencia</t>
  </si>
  <si>
    <t>En el evento de detectarse que no se publica información obligatoria en la página web institucional, se requiere a los responsables de entregarla o generarla para que lo hagan en un tiempo razonable que no debe exceder los 10 días calendarios.</t>
  </si>
  <si>
    <t>Planilla de asistencia al Taller o registro fotográfico</t>
  </si>
  <si>
    <t xml:space="preserve">Promover el control social mediante actos de formación y de empoderamiento dirigidos a la ciudadanía, y de transparencia dirigido a los funcionarios de la entidad </t>
  </si>
  <si>
    <t xml:space="preserve">Promover en los funcionarios la transparencia institucional y el apoyo al control social  y, promover la intervención del ciudadano en los asuntos públicos </t>
  </si>
  <si>
    <t>Cuando se detecte que se oculta información institucional o se revela en forma incompleta o inconsistente, se requiere al responsable de generarla o entregarla para que lo haga y, se instruye al administrador de la página institucional para que la publiique.</t>
  </si>
  <si>
    <t>Aplicar una matriz de seguimiento a la publicación de  información mínima obligatoria de acuerdo con la Ley de Transparencia y de Acceso a la Información Pública y otros lineamientos de exposición de información</t>
  </si>
  <si>
    <t>Cuatrimestralmente, los primeros 10 días del cuatrimestre</t>
  </si>
  <si>
    <t>Comprobar que la entidad publique la información institucional que exige la ley de transparencia 1712/14, el decreto 1103/15 y la estrategia Gobierno digital</t>
  </si>
  <si>
    <t>Acceder al sitio web institucional para verificar que en la página en general y en el enlace de Transparencia y acceso a la información que se encuentre alojada la información actualizada que exige la ley 1712/14, ele decreto 103/15 y la estrateiga gobierno digital.</t>
  </si>
  <si>
    <t xml:space="preserve">Matriz de seguimiento a la Transparencia institucional </t>
  </si>
  <si>
    <t xml:space="preserve">Jefe de Talento Humano / Comité de Transparencia / Oficina Asesora de Planeación Estratégica y Gestión </t>
  </si>
  <si>
    <t>Se comunica la necesidad a Secretaría de gobierno para que la incorpore la actividad en su plan de acción. Se realiza la actividad en un acto grupal dirigido a veedores, líderes ciudadanos, docentes, profesionales y ciudadanía en general en el que se promueva el control social y la transparencia</t>
  </si>
  <si>
    <t>Ceder, comercializar o facilitar información confidencial, reservada o clasificada de carácter institucional, a cambio de prebendas o beneficios, que represente en manos de terceros, riesgos para la integridad de la entidad o de sus funcionarios.</t>
  </si>
  <si>
    <t>Falta de valores, tráfico de influencia, sobornos</t>
  </si>
  <si>
    <t>Proferir decisiones o elaborar informes de resultados amañados sobre cumplimiento de requisitos técnicos de Instituciones de educación para evitar sanciones (imposición, prórroga, modificación, terminación, cierre).</t>
  </si>
  <si>
    <t>Ocultar irregularidades en el cumplimiento de los lineamientos del Ministerio de Educación Nacional MEN para el programa de Alimentación Escolar PAE.</t>
  </si>
  <si>
    <t>Direccionar arbitrariamente recursos, programas y actividades de cultura, de asistencia social y/o deporte hacia un grupo de la población para favorecer a un grupo y excluir a actores y personas que tienen derecho a recibirlos y a participar.</t>
  </si>
  <si>
    <t>1- Investigaciones disciplinarias y penales 2- Pérdida de confianza ciudadana, 3- Mala calidad educativa, 4- Impunidad, 5- Malos manejos administrativos, 6- Pérdida de recursos</t>
  </si>
  <si>
    <t>1- Investigaciones disciplinarias y penales 2- Pérdida de confianza ciudadana, 3- Afectación de la imagen institucional, 4- Mala alimentación escolar, 5- Deserción escolar, 6- Deteioro de la autoridad.</t>
  </si>
  <si>
    <t xml:space="preserve">1- Pérdida de la imagen, credibilidad y confianza en la entidad, 2- Incumplimiento de cobertura de programas y proyectos de cultura, deporte y sociales, 3- Descontento ciudadano, 4- Deterioro de la autoridd, 5- Desesperanza. </t>
  </si>
  <si>
    <t>1-Deficiente prestación del servicio, 2-incumplimiento de normas legales o fallos judiciales y requisitos establecidos por la entidad, 3-afectación del clima laboral, 4-pérdida de confianza y credibilidad, 5-investigaciones y sanciones de carácter disciplinarias.</t>
  </si>
  <si>
    <t>1- Exposición a investigaciones y sanciones por parte de la Contraloría General del Departamento del Magdalena y la Procuraduría General de la Nación, 2-Afectación de la imagen pública, 3- Pérdida de credibilidad ante otras organizaciones del Estado y la comunidad, 4-Confusión, 5-Quejas y Denuncias, 6-Distorción de la realidad, 7-Afectación del clima laboral.</t>
  </si>
  <si>
    <t>1. Afectación de la motivación laboral con incidencia negativa  en el rendimiento institucional individual y colectivo, 2-Afectación de la imagen institucional, 3-Afectación de la imagen pública</t>
  </si>
  <si>
    <t>1. Desestímulo al control social, 2-Denuncias y condenas disciplinarias, 3-Afectación de la legitimidad y respaldo ciudadano de la institucionalidad, 4-Desconfianza ciudadana.</t>
  </si>
  <si>
    <t xml:space="preserve">1- Investigaciones y sanciones de carácter penal por revelación de información reservada o clasificada, 2-Pérdida de confianza de la ciudadanía y grupos de interés, 3-Vulneración a la protección de datos personales, 4-Deterioro de la imagen, 5-Investigaciones y sanciones disciplinarias, 6-Atentados, hurtos, extrosiones a los funcionarios
</t>
  </si>
  <si>
    <t xml:space="preserve">Realizar una capacitación sobre Valores y principios para promover la rectitud, el código de integridad de la entidad y el respeto por el erario público. </t>
  </si>
  <si>
    <t>Promover en los funcionarios el  cumplimiento de los valores y principios éticos y el respeto por el erario público</t>
  </si>
  <si>
    <t>Se comunica la necesidad a Talento humano para que la incorpore en el plan de capacitación. Se realiza la actividad en una capacitación grupal en la que se promueva la rectitud, el código de integridad y el respeto por el erario público.</t>
  </si>
  <si>
    <t>En el evento de detectarse deficiencias o irregularidades en las instituciones educativas, se comunican a los Rectores, se analizan las contradicciones y se suscribe un Plan de Mejoramiento con las observaciones finales y se hace un seguimiento a su cumplimiento.</t>
  </si>
  <si>
    <t xml:space="preserve">Revisar los resultados de los informes sobre evaluaciones a Instituciones educativas </t>
  </si>
  <si>
    <t>Secretario de educación</t>
  </si>
  <si>
    <t>Cuando se presenten informes sobre instituciones educativas</t>
  </si>
  <si>
    <t>Comprobar que los resultados de los informes correspondan a las realidades de las instituciones educativas</t>
  </si>
  <si>
    <t>Comparar los resultados de los informes de evaluación a las IE con: a) Los de las contralorías, b) Ministerio de educación, c) organismos de seguimiento y, con d) Los reportes sobre cobertura, deserción, rendimiento académico, pruebas saber y otras</t>
  </si>
  <si>
    <t>En el evento de detectarse en los informes de evaluación deficiencias o irregularidades en las instituciones educativas, se comunican a los Rectores, se analizan las contradicciones y se suscribe un Plan de Mejoramiento con las observaciones finales y se hace un seguimiento a su cumplimiento.</t>
  </si>
  <si>
    <t>Signo o marca de revisión de los informes</t>
  </si>
  <si>
    <t>Exigir el cumplimiento de los procedimientos de supervisión de ejecución del PAE</t>
  </si>
  <si>
    <t>Secretario de educación, jefes de núcleo, Rectores</t>
  </si>
  <si>
    <t xml:space="preserve">Fortalecer la aptitud de los funcionarios que participan en la supervisión y control de la ejecución del PAE </t>
  </si>
  <si>
    <t>Identificar las actividades para la realización de la supervisión de la ejecución del PAE exigidas por el MEN y los procedimientos internos de la alcaldía y compararlas con las acreditadas por los supervisores de la ejecución del PAE; formular observaciones u objeciones y comunicarlas al contratista y a los supervisores para que sean absueltas, alcaradas o desvirtuadas.</t>
  </si>
  <si>
    <t>Cuando al aplicar los procedimientos se detecten incumplimientos en la ejecución del PAE, se comunican al Supervisor, Rector y contratista, se reciben explicaciones o aclaraciones, se valoran y se suscriben compromisos para corregirlos, yse valora la promoción de investigaciones a organismos de control, de todo lo cual se deja un acta con los análisis, intervenciones y decisiones tomadas.</t>
  </si>
  <si>
    <t>Oficios, plan de trabajo, informes de supervisión</t>
  </si>
  <si>
    <t>Exigir a los supervisores las pruebas documentales (videos, fotos, oficios, facturas, certificaciones) del cumplimiento del PAE en cada institución educativa.</t>
  </si>
  <si>
    <t>Secretario de educación, Rectores</t>
  </si>
  <si>
    <t>Cuando se reciban informes de ejecución del PAE</t>
  </si>
  <si>
    <t>Comprobar que el contenido de los informes de cumplimiento del PAE corresponda a los soportes documentales que los acompañan y que se cumplan los objetivos del programa.</t>
  </si>
  <si>
    <t>Comparar las planillas de registro de alimentos con sus características, estado y cantidad, así como la población objetivo de cada plantel y los registros fotográficos, videos y certificaciones, correspondan con lo dicho en los informes de cumplimiento del PAE</t>
  </si>
  <si>
    <t>Cuando se detecte que las pruebas y soportes de ejecución dle PAE no corresponde con lo dicho en los informes de supervisión, se comunica la situción al Supervisor, Rector y contratista, se reciben explicaciones o aclaraciones, se valoran y se suscriben compromisos para corregirlos, y se valora la promoción de investigaciones a organismos de control, de todo lo cual se deja un acta con los análisis, intervenciones y decisiones tomadas.</t>
  </si>
  <si>
    <t>Informes de supervisión y soportes</t>
  </si>
  <si>
    <t xml:space="preserve">En el evento de detectarse que se direccionaron arbitrariamente los programas, proyectos y actividades sociales, deportivas y culturales, se hacen las convocatorias abiertas o se asegura de dirigirlas a todos los beneficiarios o participantes, se revisa lo actuado, y se promueven  acciones disciplinarias qeu se consideren. </t>
  </si>
  <si>
    <t>Verificar que los programas, proyectos y actividades sociales, de deporte y cultura sean dirigidos y entregados a la población que lo requiere.</t>
  </si>
  <si>
    <t>Secretarios de despacho</t>
  </si>
  <si>
    <t>Cuando se realicen actividades, programas y proyectos sociales, culturales y deportivos</t>
  </si>
  <si>
    <t>Asegurar la eficacia de los programas, proyectos y actividades sociales, de deporte y cultura y que se enreguen y participe la población que los requiere.</t>
  </si>
  <si>
    <t>Se comprueba que las convocatorias e invitaciones de las actividades, proyectos y programas sociales, de deporte y cultura sean abiertos, de amplia difusión y por canales que lleguen a la población objetivo, y se compara con los registros documentales y fotográficos de los participantes y beneficiarios.</t>
  </si>
  <si>
    <t>En el evento de detectar deficiencias o irregularidades en los pliegos de condiciones, se deben hacer adendas si no existen Pliegos definitivos, o revocar el proceso si se ha adjudicado sin ejecutarse, o demandar su legaliidad si se está ejecutando y, promover las investigaciones que correspondan</t>
  </si>
  <si>
    <t>Marca, firma o señal de haber comprobado la participación abierta de beneficiarios de programas deportivos, culturales y sociales</t>
  </si>
  <si>
    <t>Líder de Talento Humano</t>
  </si>
  <si>
    <t xml:space="preserve">Líder  de Talento Humano / Comité de Transparencia </t>
  </si>
  <si>
    <t xml:space="preserve">Secretario de gobierno /Líder de talento humano </t>
  </si>
  <si>
    <r>
      <rPr>
        <b/>
        <sz val="11"/>
        <color theme="1"/>
        <rFont val="Calibri"/>
        <family val="2"/>
        <scheme val="minor"/>
      </rPr>
      <t>Indicador de Cumplimiento</t>
    </r>
    <r>
      <rPr>
        <sz val="11"/>
        <color theme="1"/>
        <rFont val="Calibri"/>
        <family val="2"/>
        <scheme val="minor"/>
      </rPr>
      <t xml:space="preserve">
 # de matrices de responsabilidades institucional actualizada y socializada</t>
    </r>
  </si>
  <si>
    <r>
      <rPr>
        <b/>
        <sz val="11"/>
        <color theme="1"/>
        <rFont val="Calibri"/>
        <family val="2"/>
        <scheme val="minor"/>
      </rPr>
      <t>Indicador de Gestión</t>
    </r>
    <r>
      <rPr>
        <sz val="11"/>
        <color theme="1"/>
        <rFont val="Calibri"/>
        <family val="2"/>
        <scheme val="minor"/>
      </rPr>
      <t xml:space="preserve">
# de procesos a los que se brindó inducción o reinducción dirigida sobre la base documental de planeación estratégica / No de procesos institucionales *100%</t>
    </r>
  </si>
  <si>
    <r>
      <rPr>
        <b/>
        <sz val="11"/>
        <color theme="1"/>
        <rFont val="Calibri"/>
        <family val="2"/>
        <scheme val="minor"/>
      </rPr>
      <t>Indicador de Gestión</t>
    </r>
    <r>
      <rPr>
        <sz val="11"/>
        <color theme="1"/>
        <rFont val="Calibri"/>
        <family val="2"/>
        <scheme val="minor"/>
      </rPr>
      <t xml:space="preserve">
# de procesos institucionales a los que se les socializó el Modelo de Operación por Procesos / # de procesos institucionales*100%</t>
    </r>
  </si>
  <si>
    <r>
      <rPr>
        <b/>
        <sz val="11"/>
        <color theme="1"/>
        <rFont val="Calibri"/>
        <family val="2"/>
        <scheme val="minor"/>
      </rPr>
      <t>Indicador de Gestión</t>
    </r>
    <r>
      <rPr>
        <sz val="11"/>
        <color theme="1"/>
        <rFont val="Calibri"/>
        <family val="2"/>
        <scheme val="minor"/>
      </rPr>
      <t xml:space="preserve">
</t>
    </r>
    <r>
      <rPr>
        <b/>
        <sz val="11"/>
        <color theme="1"/>
        <rFont val="Calibri"/>
        <family val="2"/>
        <scheme val="minor"/>
      </rPr>
      <t xml:space="preserve">Frecuencia trimestral: </t>
    </r>
    <r>
      <rPr>
        <sz val="11"/>
        <color theme="1"/>
        <rFont val="Calibri"/>
        <family val="2"/>
        <scheme val="minor"/>
      </rPr>
      <t xml:space="preserve">
# de planes de acción por procesos evaluados por control interno / No de planes de acción por procesos suscritos en la vigencia *100%
</t>
    </r>
    <r>
      <rPr>
        <b/>
        <sz val="11"/>
        <color theme="1"/>
        <rFont val="Calibri"/>
        <family val="2"/>
        <scheme val="minor"/>
      </rPr>
      <t xml:space="preserve">Frecuencia cuatrimestral: </t>
    </r>
    <r>
      <rPr>
        <sz val="11"/>
        <color theme="1"/>
        <rFont val="Calibri"/>
        <family val="2"/>
        <scheme val="minor"/>
      </rPr>
      <t xml:space="preserve">
# de informes de seguimiento al Plan Anticorrupción y de Atención al Ciudadano / No de informes programados (3) *100%
# de mapas de riesgos evaluados / No de mapas de riesgos por procesos suscritos en la vigencia *100%</t>
    </r>
  </si>
  <si>
    <r>
      <rPr>
        <b/>
        <sz val="11"/>
        <rFont val="Calibri"/>
        <family val="2"/>
        <scheme val="minor"/>
      </rPr>
      <t>Indicador de Cumplimiento</t>
    </r>
    <r>
      <rPr>
        <sz val="11"/>
        <rFont val="Calibri"/>
        <family val="2"/>
        <scheme val="minor"/>
      </rPr>
      <t xml:space="preserve">
Informe de análisis del Manual de Funciones y Competencias Laborales elaborado y comunicado</t>
    </r>
  </si>
  <si>
    <t xml:space="preserve">Realizar una capacitación sobre Valores y principios para promover la rectitud, el código de integridad del servidor público  y el respeto por el erario público. </t>
  </si>
  <si>
    <r>
      <rPr>
        <b/>
        <sz val="11"/>
        <color theme="1"/>
        <rFont val="Calibri"/>
        <family val="2"/>
        <scheme val="minor"/>
      </rPr>
      <t>Indicador de Gestión</t>
    </r>
    <r>
      <rPr>
        <sz val="11"/>
        <color theme="1"/>
        <rFont val="Calibri"/>
        <family val="2"/>
        <scheme val="minor"/>
      </rPr>
      <t xml:space="preserve">
#de capacitaciones sobre Transparencia y rendición de cuentas /# de talleres realizados en el año sobre ese tema *100                                                                       </t>
    </r>
  </si>
  <si>
    <r>
      <rPr>
        <b/>
        <sz val="11"/>
        <color theme="1"/>
        <rFont val="Calibri"/>
        <family val="2"/>
        <scheme val="minor"/>
      </rPr>
      <t>Indicador de Gestión</t>
    </r>
    <r>
      <rPr>
        <sz val="11"/>
        <color theme="1"/>
        <rFont val="Calibri"/>
        <family val="2"/>
        <scheme val="minor"/>
      </rPr>
      <t xml:space="preserve">
# de capacitaciones sobre valores control social / # de talleres programados en el año sobre ese tema.                                                                               </t>
    </r>
  </si>
  <si>
    <r>
      <rPr>
        <b/>
        <sz val="11"/>
        <color theme="1"/>
        <rFont val="Calibri"/>
        <family val="2"/>
        <scheme val="minor"/>
      </rPr>
      <t>Indicador de Gestión</t>
    </r>
    <r>
      <rPr>
        <sz val="11"/>
        <color theme="1"/>
        <rFont val="Calibri"/>
        <family val="2"/>
        <scheme val="minor"/>
      </rPr>
      <t xml:space="preserve">
# de evaluaciones Realizadas sobre Transparencia institucional mediante la matriz de seguimiento de Transparencia / # de seguimientos programados *100</t>
    </r>
  </si>
  <si>
    <r>
      <rPr>
        <b/>
        <sz val="11"/>
        <color theme="1"/>
        <rFont val="Calibri"/>
        <family val="2"/>
        <scheme val="minor"/>
      </rPr>
      <t>Indicador de Gestión</t>
    </r>
    <r>
      <rPr>
        <sz val="11"/>
        <color theme="1"/>
        <rFont val="Calibri"/>
        <family val="2"/>
        <scheme val="minor"/>
      </rPr>
      <t xml:space="preserve">
# de capacitaciones sobre valores y principios para promover la recitud, el código de integridad y el respeto por lo público / # de talleres programados en el año sobre ese tema *100     </t>
    </r>
  </si>
  <si>
    <r>
      <rPr>
        <b/>
        <sz val="11"/>
        <color theme="1"/>
        <rFont val="Calibri"/>
        <family val="2"/>
        <scheme val="minor"/>
      </rPr>
      <t>Indicador de Gestión</t>
    </r>
    <r>
      <rPr>
        <sz val="11"/>
        <color theme="1"/>
        <rFont val="Calibri"/>
        <family val="2"/>
        <scheme val="minor"/>
      </rPr>
      <t xml:space="preserve">
# de informes de evaluación de IE revisados / # de informes recibidos  *100      </t>
    </r>
  </si>
  <si>
    <r>
      <rPr>
        <b/>
        <sz val="11"/>
        <color theme="1"/>
        <rFont val="Calibri"/>
        <family val="2"/>
        <scheme val="minor"/>
      </rPr>
      <t>Indicador de Gestión</t>
    </r>
    <r>
      <rPr>
        <sz val="11"/>
        <color theme="1"/>
        <rFont val="Calibri"/>
        <family val="2"/>
        <scheme val="minor"/>
      </rPr>
      <t xml:space="preserve">
# de instrucciones dadas sobre cumplimiento de procedimientos internos  / # de instrucciones programadas sobre esas materias  *100     </t>
    </r>
  </si>
  <si>
    <r>
      <rPr>
        <b/>
        <sz val="11"/>
        <color theme="1"/>
        <rFont val="Calibri"/>
        <family val="2"/>
        <scheme val="minor"/>
      </rPr>
      <t>Indicador de Gestión</t>
    </r>
    <r>
      <rPr>
        <sz val="11"/>
        <color theme="1"/>
        <rFont val="Calibri"/>
        <family val="2"/>
        <scheme val="minor"/>
      </rPr>
      <t xml:space="preserve">
# de verificaciones realizadas sobre Informes de supervisión y sus soportes / # de verficaciones programadas  *100     </t>
    </r>
  </si>
  <si>
    <r>
      <rPr>
        <b/>
        <sz val="11"/>
        <color theme="1"/>
        <rFont val="Calibri"/>
        <family val="2"/>
        <scheme val="minor"/>
      </rPr>
      <t>Indicador de Gestión</t>
    </r>
    <r>
      <rPr>
        <sz val="11"/>
        <color theme="1"/>
        <rFont val="Calibri"/>
        <family val="2"/>
        <scheme val="minor"/>
      </rPr>
      <t xml:space="preserve">
# de herramientas técnicas, ofimáticas, software para hacer seguimiento e informes sobre planes, programas y proyectos / # de herramientas técnicas, ofimáticas, software programadas para cumplir esas tareas *100</t>
    </r>
  </si>
  <si>
    <r>
      <rPr>
        <b/>
        <sz val="11"/>
        <color theme="1"/>
        <rFont val="Calibri"/>
        <family val="2"/>
        <scheme val="minor"/>
      </rPr>
      <t>Indicador de Gestión</t>
    </r>
    <r>
      <rPr>
        <sz val="11"/>
        <color theme="1"/>
        <rFont val="Calibri"/>
        <family val="2"/>
        <scheme val="minor"/>
      </rPr>
      <t xml:space="preserve">
# de verificaciones realizadas sobre la objetividad de las convocatorias e invitaciones a participar en eventos, proyectos y planes sociales, culturales y deportivos / # de verificaciones programadas</t>
    </r>
  </si>
  <si>
    <t>Contratar con fundaciones no idoneas o que no cumplen el perfil en la prestación de servicios para beneficiar a terceros.</t>
  </si>
  <si>
    <t>Ocultar irregularidades en informes sobre cumplimiento de requisitos en procesos de verificacion a entidades vigiladas, con el fin de favorecerlas evitandoles sanciones.</t>
  </si>
  <si>
    <t>Reconocer de manera indebida, facturación con inconsistencias presentada por prestadores de servicios en salud (IPS, ESE) sobre servicios de salud a población pobre no asegurada o servicios no POS, para beneficio propio o de terceros.</t>
  </si>
  <si>
    <t>Emitir autorizaciones sanitarias para el funcionamiento de establecimientos comerciales, a sabiendas que no cuentan con el permiso requerido.</t>
  </si>
  <si>
    <t>Manipular resultados en procesos de auditorias a las entidades prestadoras de servicios de salud ocultar deficiencias o irregularidades.</t>
  </si>
  <si>
    <t>Trafico de influencias</t>
  </si>
  <si>
    <t>1- Investigaciones disciplinarias, 2- Sanciones administrativas, 3- Violacion al principio de objetividad, 4- Malversacion de los recursos publicos, 5- Deterioro de la confianza ciudadana y de la imagen institucional, 6- Incumplimiento de metas del plan de desarrollo.</t>
  </si>
  <si>
    <t>Afan de Lucro</t>
  </si>
  <si>
    <t>Deficientes controles internos</t>
  </si>
  <si>
    <t>1- Degradacion de la etica publica institucional, 2- Desmejoramiento de la percepcion ciudadana y perdida de credibilidad ciudadana, 3- Pérdida de vidas humanas, 4- Denuncias y condenas judiciales, 5- Incumplimiento de metas del plan de desarrollo.</t>
  </si>
  <si>
    <t>Deficientes valores eticos</t>
  </si>
  <si>
    <t>Falta de conocimiento y/o experiencia del personas que maneja la informacion.</t>
  </si>
  <si>
    <t>1- Sanciones administrativas, investigaciones disciplinarias, 2- Deterioro de los archivos historicos, 3- Perdida de la informacion, 4- Demandas contra la entidad, 5- Detrimento patrimonial, 6- Despilfarro de recursos, 7- Deterioro de la salud pública.</t>
  </si>
  <si>
    <t>Ausencia de mecanismos efectivos de control.</t>
  </si>
  <si>
    <t>1- Pérdida de la imagen publica, 2- Pérdida de vidas humanas, 3- Desmejoramiento de la funcion publica, 4- Sanciones administrativas, investigaciones disciplinaria, 5- Desconfianza ciudadana.</t>
  </si>
  <si>
    <t>Pago de favores politicos</t>
  </si>
  <si>
    <t>Exigencia de dadivas</t>
  </si>
  <si>
    <t>Revisar el cumplimiento de los requisitos esenciales en los procesos contractuales, antes de la selección del contratista, utilizando una lista de chequeo.</t>
  </si>
  <si>
    <t>Secretario salud</t>
  </si>
  <si>
    <t>Líder de Talento Humano / Secretario Salud</t>
  </si>
  <si>
    <t>1 vez, En el primer semestre del 2019</t>
  </si>
  <si>
    <t>En el evento de detectarse que se celebró un contrato sin el lleno de requisitos esenciales se suspende la ejecución del contrato, se evalua su continuidad y se promueven  acciones disciplinarias y penales.</t>
  </si>
  <si>
    <t>Verificar que los pliegos de condiiciones y estudios previos sean objetivos, establezcan exigencias razonables y que cumplan los requerimientos legales e internos.</t>
  </si>
  <si>
    <t xml:space="preserve">Secretario salud y asesor en contratación </t>
  </si>
  <si>
    <t>Cuando se proyecten Pliegos de condiciones</t>
  </si>
  <si>
    <t>Marca, firma o señal de haber revisado el contenido de los Pliegos de condiciones}</t>
  </si>
  <si>
    <t>Aplicar los procedimientos internos sobre Procesos de verificación</t>
  </si>
  <si>
    <t>Siempre que se relicen procesos de verificación</t>
  </si>
  <si>
    <t>Verificar que los informes de  verificación reflejen las realidades de la entidad y que se tomen medidas correctivas</t>
  </si>
  <si>
    <t>Se establece un plan de trabajo que incluya la aplicación de los procedimientos internos y su verificación</t>
  </si>
  <si>
    <t>Reportarle de manera inmediata al funcionario encargado de presentar el respectivo informe su omisión o irregularidad y posteriormente, si lo amerita, remitir la situación a control disciplinario interno o a las autoridades competentes.</t>
  </si>
  <si>
    <t xml:space="preserve">Informes de verificación </t>
  </si>
  <si>
    <t>Verificar y analizar  periodicamente y de manera cuidadosa cada uno de los informes presentados por los funcionarios encargados de los procesos de verificación</t>
  </si>
  <si>
    <t xml:space="preserve">Se solicitan y analizan los informes defintivos de Verficación. </t>
  </si>
  <si>
    <t>Brindar capacitación al personal sobre Auditorías y control de facturación</t>
  </si>
  <si>
    <t>Mejorar el conocimiento y aptitudes de los funcionarios sobre revision de facturación</t>
  </si>
  <si>
    <t>Se comunica la necesidad a Talento humano para que la incorpore en el plan de capacitación. Se realiza la actividad en una capacitación grupal en la que se exponga las exigencias legales y el procedimiento para validar la facturación</t>
  </si>
  <si>
    <t>En el evento de detectarse facturación con inconsistencias, se devuelve y/o requiere al prestador de servicios para que la corrija, aclare o complemente y se comunica al superior.</t>
  </si>
  <si>
    <t xml:space="preserve">Ejercer control sobre la facturación presentada por los prestadores de servicios mediante una herramienta de verificación </t>
  </si>
  <si>
    <t>Verificar que la facturación recibida cumpla los requisitos legales</t>
  </si>
  <si>
    <t>Revisar que las facturas cumplan los requisitos legales y cuenten con los soportes mínimos, que hayan sido registradas y que coincidan con los servicios reportados.</t>
  </si>
  <si>
    <t>Cuando se detecte facturación con inconsistencias, se devuelve y/o requiere al prestador de servicios para que la corrija, aclare o complemente y se comunica al superior.</t>
  </si>
  <si>
    <t>Actas periodicas de cambio y verificacion</t>
  </si>
  <si>
    <t>En el primer semestre del 2019</t>
  </si>
  <si>
    <t xml:space="preserve">Realizar controles internos sobre las autorizaciones sanitarias </t>
  </si>
  <si>
    <t xml:space="preserve">Cuando se propongan autorizaciones sanitarias </t>
  </si>
  <si>
    <t>Comprobar que las aurtorizaciones proyectadas cumplen las exigencias legales y reglamentarias</t>
  </si>
  <si>
    <t>Confrontar el contenido de las autorizaciones con los soportes aportados por los solicitantes para determinar si están conformes</t>
  </si>
  <si>
    <t>Cuando se detecten autorizaciones sanitarias que no cuentan con los soportes o no llenan los requisitos exigidos, se comunica al peticionario la negación y se le requiere para que los aporte o subsane, si es posible.</t>
  </si>
  <si>
    <t>Oficios, actas, informes</t>
  </si>
  <si>
    <t xml:space="preserve">Realizar una capacitación sobre Responsabilidades del servidor público por omisiones en el cumplimiento del deber </t>
  </si>
  <si>
    <t>Se comunica la necesidad a Talento humano para que la incorpore en el plan de capacitación. Se realiza la actividad en una capacitación grupal en la que se expongan las responsabilidades del servidor público por omisones, y donde se promueva la rectitud, el código de integridad y el respeto por el erario público.</t>
  </si>
  <si>
    <t>En el evento de detectarse  autorizaciones sanitarias que no cuentan con los soportes o no llenan los requisitos exigidos, se comunica al peticionario la negación y se le requiere para que los aporte o subsane, si es posible.</t>
  </si>
  <si>
    <t>Se comunica la necesidad a Talento humano para que la incorpore en el plan de capacitación. Se realiza la actividad grupal en la que se promueva la rectitud, el código de integridad y el respeto por el erario público.</t>
  </si>
  <si>
    <t>En el evento de detectarse el otorgamiento de autorizaciones para el funcionamiento de establecimientos que no cumplen los requisitos, se suspende el proceso o revoca la autorizacion y se promueven las investigaciones que correspondan</t>
  </si>
  <si>
    <t>Rotar el personal encargado de realizar  las auditorias.</t>
  </si>
  <si>
    <t>Disminuir las posibilidades de arreglos para manipular los resultados de las auditorías</t>
  </si>
  <si>
    <t>Se identifican los funcionarios que han realizado auditorías en vigencias anteriores sobre la entidad y se asignan a otras entidades</t>
  </si>
  <si>
    <t>En el evento de detectarse la manipulación de resultados de auditorías, se requiere al funcionario que elabora el informe para que aclare, sustente o corrija y se le comunica el informe defintivo corregido al auditado, y se promueven las investigaciones que correspondan</t>
  </si>
  <si>
    <t xml:space="preserve">Integración de comisiones de auditorías </t>
  </si>
  <si>
    <t>En el evento de detectarse irregularidades o hallazgos en las auditorias a las entidades pretadoresa de servicios de salud, se le comunica el informe  para que ejerzan su derecho de defensa, se analizan las contradicciones presentadas y se emite el informe definivo, con el compromiso de suscribir un Plan de mejoramiento entre las partes para subsanar las deficiencias; y se promueven las investigaciones que correspondan.</t>
  </si>
  <si>
    <t xml:space="preserve">Seguimiento a la aplicación de procesos y procedimientos. </t>
  </si>
  <si>
    <t>Secretario salud y profesionales del  área</t>
  </si>
  <si>
    <t>Garantizar la aplicación de criterior objetivos y técnicos en la realización de auditorías</t>
  </si>
  <si>
    <t xml:space="preserve">Se incluy en el plan de auditoría o planeación la obligación de aplicar los procedimientos internos sobre auditorías </t>
  </si>
  <si>
    <t xml:space="preserve">Plan de trabajo de auditorías </t>
  </si>
  <si>
    <r>
      <rPr>
        <b/>
        <sz val="11"/>
        <color theme="1"/>
        <rFont val="Calibri"/>
        <family val="2"/>
        <scheme val="minor"/>
      </rPr>
      <t>Indicador de Gestión</t>
    </r>
    <r>
      <rPr>
        <sz val="11"/>
        <color theme="1"/>
        <rFont val="Calibri"/>
        <family val="2"/>
        <scheme val="minor"/>
      </rPr>
      <t xml:space="preserve">
# de Pliegos de Condiciones revisados respecto de modalidad de selección adecuda y cumpimiento de requisitos esenciales / # de Pliegos de condiciones elaborados *100</t>
    </r>
  </si>
  <si>
    <r>
      <rPr>
        <b/>
        <sz val="11"/>
        <color theme="1"/>
        <rFont val="Calibri"/>
        <family val="2"/>
        <scheme val="minor"/>
      </rPr>
      <t>Indicador de Gestión</t>
    </r>
    <r>
      <rPr>
        <sz val="11"/>
        <color theme="1"/>
        <rFont val="Calibri"/>
        <family val="2"/>
        <scheme val="minor"/>
      </rPr>
      <t xml:space="preserve">
# de capacitaciones sobre valores y principios para promoner la recitud, el código de integridad y el respeto por lo público / # de talleres realizados en el año sobre ese tema.                                                                               </t>
    </r>
  </si>
  <si>
    <r>
      <rPr>
        <b/>
        <sz val="11"/>
        <color theme="1"/>
        <rFont val="Calibri"/>
        <family val="2"/>
        <scheme val="minor"/>
      </rPr>
      <t>Indicador de Gestión</t>
    </r>
    <r>
      <rPr>
        <sz val="11"/>
        <color theme="1"/>
        <rFont val="Calibri"/>
        <family val="2"/>
        <scheme val="minor"/>
      </rPr>
      <t xml:space="preserve">
# de procesos de verificación que aplicaron los procedimientos internos / # de procesos de verificación adelantados *100</t>
    </r>
  </si>
  <si>
    <r>
      <rPr>
        <b/>
        <sz val="11"/>
        <color theme="1"/>
        <rFont val="Calibri"/>
        <family val="2"/>
        <scheme val="minor"/>
      </rPr>
      <t>Indicador de Gestión</t>
    </r>
    <r>
      <rPr>
        <sz val="11"/>
        <color theme="1"/>
        <rFont val="Calibri"/>
        <family val="2"/>
        <scheme val="minor"/>
      </rPr>
      <t xml:space="preserve">
# de autorizaciones sanitarias revisadas / # de autorizaciones sanitarias concedidas *100</t>
    </r>
  </si>
  <si>
    <r>
      <rPr>
        <b/>
        <sz val="11"/>
        <color theme="1"/>
        <rFont val="Calibri"/>
        <family val="2"/>
        <scheme val="minor"/>
      </rPr>
      <t>Indicador de Gestión</t>
    </r>
    <r>
      <rPr>
        <sz val="11"/>
        <color theme="1"/>
        <rFont val="Calibri"/>
        <family val="2"/>
        <scheme val="minor"/>
      </rPr>
      <t xml:space="preserve">
# de capacitaciones sobre Responsabilidades del servidor público por omisiones en el cumplimiento del deber  / # de talleres programadas en el año sobre ese tema *100                                                                               </t>
    </r>
  </si>
  <si>
    <r>
      <rPr>
        <b/>
        <sz val="11"/>
        <color theme="1"/>
        <rFont val="Calibri"/>
        <family val="2"/>
        <scheme val="minor"/>
      </rPr>
      <t>Indicador de Gestión</t>
    </r>
    <r>
      <rPr>
        <sz val="11"/>
        <color theme="1"/>
        <rFont val="Calibri"/>
        <family val="2"/>
        <scheme val="minor"/>
      </rPr>
      <t xml:space="preserve">
# de mecanimos de control ético realizados /# de mecanismos de control ético programados *100</t>
    </r>
  </si>
  <si>
    <r>
      <rPr>
        <b/>
        <sz val="11"/>
        <color theme="1"/>
        <rFont val="Calibri"/>
        <family val="2"/>
        <scheme val="minor"/>
      </rPr>
      <t>Indicador de Gestión</t>
    </r>
    <r>
      <rPr>
        <sz val="11"/>
        <color theme="1"/>
        <rFont val="Calibri"/>
        <family val="2"/>
        <scheme val="minor"/>
      </rPr>
      <t xml:space="preserve">
# de funcionarios que repiten en la realización de auditorías a una misma entidad / # de comisiones de auditoría integradas en el año para hacer auditorías  *100</t>
    </r>
  </si>
  <si>
    <t>Adoptar mecanismos de control ético con los servidores publicos</t>
  </si>
  <si>
    <t>Adoptar mecanismos de control ético con los servidores públicos</t>
  </si>
  <si>
    <r>
      <rPr>
        <b/>
        <sz val="11"/>
        <color theme="1"/>
        <rFont val="Calibri"/>
        <family val="2"/>
        <scheme val="minor"/>
      </rPr>
      <t>Indicador de Gestión</t>
    </r>
    <r>
      <rPr>
        <sz val="11"/>
        <color theme="1"/>
        <rFont val="Calibri"/>
        <family val="2"/>
        <scheme val="minor"/>
      </rPr>
      <t xml:space="preserve">
# de acciones de verificación sobre la aplicación de procedimientos / # de acciones de auditorías realizadas *100</t>
    </r>
  </si>
  <si>
    <t>No aplicar medidas sancionatorias sobre tala de árboles, quemas o alteración de lugares de paisajes que merezcan protección y que no estén autorizados por las autoridades competentes, para favorecer a los infractores</t>
  </si>
  <si>
    <t>Conceder permisos o trámite urbanísticos o ambientales sin el lleno de los requisitos para obtener provecho o favorecer a terceros.</t>
  </si>
  <si>
    <t xml:space="preserve">Favorecer  a terceros con la autorización de licencias cuyos usos del suelo no se encuentran contemplados en el Plan de Ordenamiento Territorial </t>
  </si>
  <si>
    <t>Afán de lucro</t>
  </si>
  <si>
    <t xml:space="preserve">1- Investigaciones disciplinarias, 2- Pérdida de confianza ciudadana, 3- Denuncias y condenas judiciales, 4- Deterioro de la autoridad, 5-Daños ambientales, 6- Calentamiento global, 7- Deterioro de la calidad de vida </t>
  </si>
  <si>
    <t xml:space="preserve">Deficientes valores y principios </t>
  </si>
  <si>
    <t>1- Investigaciones disciplinarias y penales 2- Pérdida de confianza ciudadana, 3- Denuncias y condenas judiciales, 4- Deterioro de la autoridad, 5- Contaminación visual.</t>
  </si>
  <si>
    <t>Ejecer control a partir de operativos o actividades de reacción inmediata, y seguimientos sobre denuncias</t>
  </si>
  <si>
    <t>Secretaría de Gobierno y Planeación municipal</t>
  </si>
  <si>
    <t>Según programación de la Secretaría de gobierno y oficina de planeación</t>
  </si>
  <si>
    <t>Aplicar sanciones y medidas correctivas por tala de árboles, quemas o afectacionnes ambientales, proteger el medioo ambiente</t>
  </si>
  <si>
    <t>Programar operativos de control y seguimiento, verificando el respeto por las normas y principios sobre la naturaleza y el medio ambiente, e imponer comparendos ambientales y/o multas de acuerdo con el código de Policía.</t>
  </si>
  <si>
    <t xml:space="preserve">En el evento de que en operativos de contorl y/(o sseguimiento se detecten talas de árboles, quemas o alteración de lugares de paisajes no autorizados por las autoridades competentes; se suspenden las actividades no autorizadas, y se promueven  acciones policivas y penales que se consideren. </t>
  </si>
  <si>
    <t>Actas de operativos, informes de seguimientos</t>
  </si>
  <si>
    <t xml:space="preserve">Verificar el cumplimiento de requisitos para permisos o licencias urbanísticas y ambientales mediante una lista de verificación </t>
  </si>
  <si>
    <t>Cada vez que se soliciten permisos o licencias urbanísticas o ambientales</t>
  </si>
  <si>
    <t>Controlar la entrega de permisos ambientales o urbanísticos</t>
  </si>
  <si>
    <t>Comparar las solicitudes y sus soportes sobre permisos urbanísticos y ambientales con las exigencias legales y reglamentarias</t>
  </si>
  <si>
    <t>En el evento de detectarse solicitudes de permisos o trámites urbanísticos o ambientales sin el lleno de los requisitos, se niegan las solicitudes, se comunican a los peticionarios para que subsanen o complementen si son procedentes.</t>
  </si>
  <si>
    <t xml:space="preserve">Lista de chequeo para permisos o licencias urganísticas o ambientales </t>
  </si>
  <si>
    <t xml:space="preserve">Realizar una capacitación sobre responsabilidades de los servidores públicos </t>
  </si>
  <si>
    <t>Cuando se adviertan solicitudes de licencias cuyos usos del suelo no se encuentran contemplados en el Plan de Ordenamiento Territorial, se niegan mediante decisiones motivadas, se comunican a los peticionarios para que las subsanen, si es procedente.</t>
  </si>
  <si>
    <t>Oficina de planeación municipal</t>
  </si>
  <si>
    <t>Cada vez que se tramiten licencias de uso de suelo</t>
  </si>
  <si>
    <t>Verificar que las licencias y autorizaciones de uso de suelo cumplan las exigencias legales y reglamentarias</t>
  </si>
  <si>
    <t>Comparar las solicitudes y sus soportes con los requisitos establecidos en el POT.</t>
  </si>
  <si>
    <t>Procedimientos y formatos internos para licencias de uso de suelo</t>
  </si>
  <si>
    <t>Crear y alpicar procedimientos internos con criterios técnicos objetivos para la entrega de licencias de uso de suelo</t>
  </si>
  <si>
    <r>
      <rPr>
        <b/>
        <sz val="11"/>
        <color theme="1"/>
        <rFont val="Calibri"/>
        <family val="2"/>
        <scheme val="minor"/>
      </rPr>
      <t>Indicador de Gestión</t>
    </r>
    <r>
      <rPr>
        <sz val="11"/>
        <color theme="1"/>
        <rFont val="Calibri"/>
        <family val="2"/>
        <scheme val="minor"/>
      </rPr>
      <t xml:space="preserve">
# de permisos o licenncias urbanísticas y ambientales verificadas con una lista de chequeo / # de licencias concedidas *100</t>
    </r>
  </si>
  <si>
    <r>
      <rPr>
        <b/>
        <sz val="11"/>
        <color theme="1"/>
        <rFont val="Calibri"/>
        <family val="2"/>
        <scheme val="minor"/>
      </rPr>
      <t>Indicador de Gestión</t>
    </r>
    <r>
      <rPr>
        <sz val="11"/>
        <color theme="1"/>
        <rFont val="Calibri"/>
        <family val="2"/>
        <scheme val="minor"/>
      </rPr>
      <t xml:space="preserve">
#  de talleres sobre responsabilidades de los servidores públicos que promuevan los valores corporativos, el código de integridad y el respeto por lo público / # de talleres realizados en el año sobre ese tema *100                                                                               </t>
    </r>
  </si>
  <si>
    <r>
      <rPr>
        <b/>
        <sz val="11"/>
        <color theme="1"/>
        <rFont val="Calibri"/>
        <family val="2"/>
        <scheme val="minor"/>
      </rPr>
      <t>Indicador de Gestión</t>
    </r>
    <r>
      <rPr>
        <sz val="11"/>
        <color theme="1"/>
        <rFont val="Calibri"/>
        <family val="2"/>
        <scheme val="minor"/>
      </rPr>
      <t xml:space="preserve">
# procedimientos implementados para controlar la entrega de licenncias de uso de suelo / # de licencias de uso de suelo tramitadas *100</t>
    </r>
  </si>
  <si>
    <t>Permitir el funcionamiento de manera premeditada,  o no sancionar a establecimientos comerciales o industriales que no están registrados o no cuentan con las licencias y permisos.</t>
  </si>
  <si>
    <t>Ausencia de visibilidad de la gestión de gobierno a través de información noticiosa o informes de gestión</t>
  </si>
  <si>
    <t>Ausencia de valores éticos, amiguismo, soborno, tráfico de influencias</t>
  </si>
  <si>
    <t>No socialización o sometimiento a consultas públicas, de políticas y lineamientos que afecten de manera general a la ciudadanía o establecimientos comerciales</t>
  </si>
  <si>
    <t>Expedición de actos administrativos, políticas, lineamientos u orientaciones contrarias a los intereses generales, en relación con la seguridad y convivencia ciudadana u orden público, con el fin de compensar favores políticos o favorecer a terceros</t>
  </si>
  <si>
    <t>Recibir o solicitar dadivas a los ciudadanos, para, por acción u omisión, actuar a favor de terceros, en desarrollo de las competencias de la Secretaría de Gobierno, relacionadas con la conservación y el restablecimiento del orden público, control de calidad, precios y/o pesas y medidas.</t>
  </si>
  <si>
    <t>Falta de Operativos de Control</t>
  </si>
  <si>
    <t>Desactualización sobre normas y políticas en materia de convicencia, seguridad ciudadana y orden público.</t>
  </si>
  <si>
    <t>1-Investigaciones disciplinarias,2-Demandas, 3-Denuncia, 4-Afectación de la imagen, 5-Sanciones penales.</t>
  </si>
  <si>
    <t>1-Demandas contra la entidad, 2-Investigaciones disciplinarias, 3- Inequidad,3-Rechazo de la ciudadanía, 4-Afectación de la imagen institucional, 4-Pérdida de credibilidad, legitimidad y confianza ciudadana.</t>
  </si>
  <si>
    <t>1-Problemas de orden público, 2-Inequidad, 3-Aumento de la seguridad e ilegalidad, 4-investigaciones disciplinarias y penales, 4-Pérdida de autoridad, 5-Desmejoramiento de la imagen pública</t>
  </si>
  <si>
    <t>Simular eventos de rendición de cuenta y/o audiencias públicas con participación exclusiva de amigos de la administración y funcionarios, privando o limitando el acceso de los diferentes actores sociales para la formulación de preguntas y/o solicitud de aclaraciones sobre la ejecución del gasto público.</t>
  </si>
  <si>
    <t>Impedir el acceso y consulta de documentos a los ciudadanos sobre los archivos públicos o a la expedición de copia de los mismos para proteger intereses personales o de terceros.</t>
  </si>
  <si>
    <t>Adulterar información sobre cumplimiento de los términos a las respuestas de las Peticiones, Quejas, Reclamos y Sugerencias para evitar investigaciones, censuras o críticas a la administración.</t>
  </si>
  <si>
    <t>Privilegiar por amiguismo o afinidad política o de la administración, a algunos líderes u organizaciones comunitarias en los programas de formación, excluyendo o limitando la participación democrática de otros líderes o personal interesado.</t>
  </si>
  <si>
    <t>1-Incumplimiento de términos de atención, 2-ineficiencia administrativa, 3-denuncias, 4-quejas, 5-pérdida de imagen, 6-investigaciones disciplinarias, 7-desestímulo a la participación ciudadana y control social, 8- impunidad en la comisión de irregularidades y ocultamiento de desorden administrativo</t>
  </si>
  <si>
    <t>1- Desestímulo a la participación ciudadana y el ejercicio del control social, 2-Inequidad, 3-pérdida de imagen, 4-rechazo de las organizaciones civiles y expresiones de control social organizadas, 5-Pérdida de credibilidad y confianza ciudadana</t>
  </si>
  <si>
    <t>1- Incertidumbre sobre gestión y resultados, 2-pérdida de confianza, 3- deterioro de la autoridad e imagen institucional, 4- desconfianza, 5- desestímulo a la participación ciudadana, 6-ocultamiento de irregularidades, 7-impunidad en la comisión de faltas o despilfarro de bienes</t>
  </si>
  <si>
    <t>1- Desconfianza ciudadana, 2- pérdida de credibilidad, 3- incumplimiento de la misión institucional, 4- desestímulo a la participación ciudadana y el control social, 5- ocultamiento de irregularidades o deficien</t>
  </si>
  <si>
    <t>Desconcomimiento sobre el alcance, expresiones y modalidades de la rendición de cuentas establecida en la política nacional</t>
  </si>
  <si>
    <t>Desconocimiento sobre las normas de control social y acceso a la información pública</t>
  </si>
  <si>
    <t xml:space="preserve">No contar con sistemas de información idóneos para administración y gestión de las peticiones, quejas, reclamos y sugerencias </t>
  </si>
  <si>
    <t>No visibilización de los informes de peticiones o de seguimiento a la PQRS, que permitan conocer la eficiencia institucional en los términos de respuesta</t>
  </si>
  <si>
    <t>Desconcomimiento la obligación de apoyar y fortalecer la participación ciudadana para estimular el desarrollo urbano y rural del municipio</t>
  </si>
  <si>
    <t>Restricciones o limitado alcance en las convocatorias de rendición de cuentas</t>
  </si>
  <si>
    <t>Restricciones o limitado alcance en las convocatorias a la ciudadanía en los programas de formación comunitaria</t>
  </si>
  <si>
    <t>Publicar permanentemente los resultados de la gestión del proceso; en especial; los de mayor impacto: orden público y seguridad</t>
  </si>
  <si>
    <t>Secretaría de Gobierno y Participación Ciudadana / Oficina Asesora de Comunicaciones y Prensa</t>
  </si>
  <si>
    <t xml:space="preserve">Mitigar el ocultamiento de actividades relacionadas con el control en materia de seguridad, convivencia ciudadana y restablecimiento del orden público, evitando a su vez, suspicacia en la ciudadanía o reproducción de información confusa </t>
  </si>
  <si>
    <t>Cada vez que se desarrolle una actividad de impacto, siempre que no esté sujeta a reserva ni que suponga un riesgo para la entidad o para la seguridad de sus funcionarios</t>
  </si>
  <si>
    <t>Noticias, comunicados, boletines o informes publicados</t>
  </si>
  <si>
    <t>Socializar de manera general, o con las partes afectadas, a través de consulta pública o socialización directa, las políticas o lineamientos de interés general</t>
  </si>
  <si>
    <t>Secretaría de Gobierno y Participación Ciudadana</t>
  </si>
  <si>
    <t>Cada vez que se vaya a expedir una norma o mandato municipal de interés general</t>
  </si>
  <si>
    <t>Promover la participación activa de la comunidad en las normas que la pudieran afectar, y que ésta pueda cuestionar cualquier desviación de intereses generales o de la  aplicación de las normas.</t>
  </si>
  <si>
    <t>A través de socializaciones dirigidas o grupales con la población objeto, o a través de exposición a consulta pública, del borrador de la iniciativa, siempre tendiendo a la participación comunitaria y la inclusión de nuevas propuestas</t>
  </si>
  <si>
    <t>Actas, registros de socialización, pantallazo de consulta pública</t>
  </si>
  <si>
    <t>Capacitación a funcionarios del procesos sobre normatividad y lineamientos  vigentes, en materia de seguridad ciudadana y orden público</t>
  </si>
  <si>
    <t>Primer Semestre del 2019</t>
  </si>
  <si>
    <t>Fortalecer las competencias de los servidores públicos del proceso y alertar sobre las posibles acciones u omisiones contrarias a las disposiciones legales que representan un riesgo para la entidad y el funcionario</t>
  </si>
  <si>
    <t>Inclusión en el Plan de Capacitación Institucional PIC, de al menos una jornada de capacitación en los roles, alcances e impedimentos, en desarrollo de las funciones de seguridad, convivencia y orden público</t>
  </si>
  <si>
    <t>Planilla de asistencia, registros fotográficos o fílmicos</t>
  </si>
  <si>
    <t>Ejecutar con apoyo de la Policía Nacional Operativos de Control</t>
  </si>
  <si>
    <t>Durante todo el año</t>
  </si>
  <si>
    <t xml:space="preserve">Agendado con la Policía Nacional, las actividades de control </t>
  </si>
  <si>
    <t>Programar operativos de control para contrarrestar el funcionamiento ilegal de establecimientos comerciales o industriales en el municipio, así como de aquellos que incumplan con las normas de convivencia y seguridad ciudadana.</t>
  </si>
  <si>
    <t>Registros, indicadores, noticias o evidencias en general de realización de operativos de control</t>
  </si>
  <si>
    <t>Capacitación  sobre el  alcance, objetivos y modalidades de la rendición de cuentas</t>
  </si>
  <si>
    <t>Secretaría de Gobierno y Participación Ciudadana / Líder de Talento Humano</t>
  </si>
  <si>
    <t>Segundo Semestre del 2019</t>
  </si>
  <si>
    <t>En los procesos de seguimiento a los riesgos, control interno requerirá la justificación de la no realización de la actividad de formación, levantará la observación y requerirá la suscripción de un plan de mejoramiento que establezca la reprogramación y desarrollo de la capacitación</t>
  </si>
  <si>
    <t>Formar a los funcionarios del proceso o entidad, en el alcance, objetivos, finalidad y desarrollo metodológico de los procesos de rendición de cuentas, fases: información, diálogo, lenguaje claro e incentivos.</t>
  </si>
  <si>
    <t>Programar la capacitación en el Plan Institucional de Capacitaciones de la Vigencia</t>
  </si>
  <si>
    <t xml:space="preserve">Convocatorias abiertas y masivas, empleando todos los medios y canales dispuestos y comúnmente empleados por la entidad </t>
  </si>
  <si>
    <t>Promover la participación amplia y activa de todas las expresiones de control interesadas, en los procesos de rendición de cuentas que desarrolla la  entidad, tales como: foros, audiencias públicas,  consejos comunitarios, entre otros</t>
  </si>
  <si>
    <t>Toda invitación debe ser extensiva según población objeto a participar, y siempre que sea posible, tratándose principalmente de las convocatorias abiertas al público en general, se deben emplear todos los canales empleados comúnmente para las comunicaciones.</t>
  </si>
  <si>
    <t>Convocatorias emitidas por diferentes canales o medios</t>
  </si>
  <si>
    <t>Capacitación  sobre el  alcance, objetivos y modalidades de control social y acceso a la información pública</t>
  </si>
  <si>
    <t>Formar a los funcionarios del proceso o entidad, en el alcance, objetivos, finalidad y del control social y el acceso a la información pública</t>
  </si>
  <si>
    <t>Obstaculización al control social.</t>
  </si>
  <si>
    <t>Cuando se detecte el incumplimiento de los términos para responder als PQR, se debe identificar la causa, requerir al funcionario involucrado para que proyecte la respuesta y determinar correctivos</t>
  </si>
  <si>
    <t>Sistema de control y administración de PQRS</t>
  </si>
  <si>
    <t>Implementar un sistema de información para registrar, administrar y monitorear los términos de respuestas a las peticiones</t>
  </si>
  <si>
    <t>Secretaría Administrativa</t>
  </si>
  <si>
    <t>Implementar un sistema de información que administre, monitoree y alerte de manera automática, los términos de respuesta y tratamiento a las PQRS</t>
  </si>
  <si>
    <t>A través de la adqusición, renta o desarrollo de un sofwatre para administración, gestión y monitoreo de las PQRS</t>
  </si>
  <si>
    <t>Seguimiento y publicación de informes de términos de respuestas</t>
  </si>
  <si>
    <t>Mensual</t>
  </si>
  <si>
    <t>Monitorear de manera permanente y publicar de forma mensual, los informes de seguimiento a los términos de respuestas a las peticiones, de conformidad con lo establecido por el Consejo Asesor del Gobierno Nacional en materia de Control Interno</t>
  </si>
  <si>
    <t>A través del análisis o reportes de seguimiento a los términos de respuestas</t>
  </si>
  <si>
    <t>Publicación mensual de informes de seguimiento PQRS</t>
  </si>
  <si>
    <t>Oficina Asesora Jurídica / Secretaría Administrativa</t>
  </si>
  <si>
    <t>Capacitación a funcionarios del procesos sobre normatividad y lineamientos  vigentes, en materia de promoción y fomento de la participación ciudadana</t>
  </si>
  <si>
    <t>Inclusión en el Plan de Capacitación Institucional PIC, de al menos una jornada de capacitación en los roles, alcances e impedimentos, en desarrollo de las funciones de promoción de la participación ciudadana</t>
  </si>
  <si>
    <t>Planillas de asistencia, registros fotográficos o fílmicos</t>
  </si>
  <si>
    <t>Promover la participación amplia y activa de todas las expresiones comunitarias interesadas, en los procesos de formación que desarrolla la  entidad.</t>
  </si>
  <si>
    <t>Recibir o solictar dádivas a los usuarios para gestionar trámites o servicios</t>
  </si>
  <si>
    <t xml:space="preserve">Expedición de  actos administrativos, políticas, lineamientos u orientaciones contrarias a los intereses públicos o a las normas vigentes con el fin de compensar favores políticos.
</t>
  </si>
  <si>
    <t>Emitir respuestas y/o conceptos jurídicos para favorecer intereses de particulares o terceros, en menoscabo de los intereses de la entidad o colectivos.</t>
  </si>
  <si>
    <t>Permitir el funcionamiento, a sabiendas, o no sancionar a establecimientos comerciales o industriales que no están registrados o no cuentan con las licencias y permisos, para sacar provecho o favorecerlos</t>
  </si>
  <si>
    <t>No reportar irregularidades técnicas en el cumplimiento de contratos, convenios y programas con el fin de beneficiar a terceros.</t>
  </si>
  <si>
    <t>Ambición</t>
  </si>
  <si>
    <t xml:space="preserve">1- Desmejoramiento de percepción ciudadana, 2- Pérdida de la credibilidad ciudadana, 3- Deterioro de la autoridad, 4- Desconfianza ciudadana
</t>
  </si>
  <si>
    <t>Ausencia de mecanismos efectivos de control</t>
  </si>
  <si>
    <t>Tráfico de influencias</t>
  </si>
  <si>
    <t xml:space="preserve">1- Desmejoramiento de la función pública, 2- Incumplimiento de los objetivos esenciales del Estado, 3- Desconfianza ciudadana, 4- Incumplimiento de metas del plan de desarrollo, 5- bajos recaudos de impuestos
</t>
  </si>
  <si>
    <t xml:space="preserve">Ausencia de valores éticos </t>
  </si>
  <si>
    <t>1- Desmejoramiento de la función pública, 2- Incumplimiento de los objetivos esenciales del Estado, 3- Desconfianza ciudadana, 4- Incumplimiento de metas del plan de desarrollo, 5- bajos recaudos de impuestos, 6- Demandas contra la entidad.</t>
  </si>
  <si>
    <t xml:space="preserve">1- Desmejoramiento de la función pública, 2- Incumplimiento de los objetivos esenciales del Estado, 3- Desconfianza ciudadana, 4- Investigaciones  disciplinarias,  penales y administrativas.
</t>
  </si>
  <si>
    <t>Líder de Talento Humano / Jefe de oficina y asesores</t>
  </si>
  <si>
    <t>En el evento de recibir ofertas de dádivas o favores, se advierte al oferente sobre las implicaciones del hecho, se abstiene de dar trámite y se evalúa la procedencia de promover  acciones penales .</t>
  </si>
  <si>
    <t>Publicar anuncios en cartelera de la alcaldía y en la página web sobre la gratuidad de los trámites y servicios y los requisitos y procedimientos para realizarlos</t>
  </si>
  <si>
    <t>Jefe de oficina y Asesores</t>
  </si>
  <si>
    <t>Trimestral</t>
  </si>
  <si>
    <t>Dar a conocer los procedimientos, requisitos, tiempos de respuestas y la gratuidad de los trámites y servicios</t>
  </si>
  <si>
    <t xml:space="preserve">Elaborar un anuncio sobre la gratuidad de los trámites y servicios y publicarlo en la cartelera institucional y en la página web y, registrar información sobre trámites y servicios, requisitos, tiempos de respuestas, responsables y procedimientos en el enlace de Transparencia y acceso a la información </t>
  </si>
  <si>
    <t>Registro de publicación en página web</t>
  </si>
  <si>
    <t>Realizar visitas de control</t>
  </si>
  <si>
    <t>Vigilar que se garantizen la transparecia en los procesos</t>
  </si>
  <si>
    <t>Solicitar informes periodicamente y realizar auditorias</t>
  </si>
  <si>
    <t>Cuando se detecten actos administrativos, políticas, lineamientos u orientaciones contrarias a los intereses públicos o a las normas vigentes se devuelven a quien los proyecto con las observaciones pertinentes, se solicitan explicaciones y la corrección del  acto.</t>
  </si>
  <si>
    <t>Actas, oficios, convocatorias de visitas</t>
  </si>
  <si>
    <t>Supervisar las gestiones y labores realizadas por los funcionarios</t>
  </si>
  <si>
    <t>Comprobar que los actos, políticas, lineamientos u orientaciones preserven el interés público, el ordenamiento jurídico y se dirijan al cumplimiento del Plan de desarrollo.</t>
  </si>
  <si>
    <t>Comparar los actos, políticas, lineamientos u orientacionescon el ordenamiento jurídico vigente y aplicable, con el Plan de desarrollo y que respeten el interés público.</t>
  </si>
  <si>
    <t xml:space="preserve">Actas, oficios </t>
  </si>
  <si>
    <t>Revisar el contenido de los conceptos jurídicos</t>
  </si>
  <si>
    <t>Jefe de oficina jurídica</t>
  </si>
  <si>
    <t>Cada vez que se presenten conceptos</t>
  </si>
  <si>
    <t>Comprobar que los conceptos correspondan al ordenamiento jurídico, a los medios probatorios y a cada situación planteada</t>
  </si>
  <si>
    <t>Comparar los conceptos jurídicos con el ordenamiento jurídico vigente y aplicable, con el Plan de desarrollo y los medios probatorios existentes.</t>
  </si>
  <si>
    <t>Marca o signo de revisión de los conceptos jurídicos</t>
  </si>
  <si>
    <t xml:space="preserve">Ejercer supervisión sobre los procesos tramitados por los funcionarios </t>
  </si>
  <si>
    <t>Vigilar las actuaciones contra establecimientos comerciales o industriales que no están registrados o no cuentan con permisos o licencias</t>
  </si>
  <si>
    <t>Seleccionar una muestra de actuaciones o investigaciones contra Establecimientos comerciales o industriales y verificar que se tramiten, decidan y notifiquen oportuna y adecudamente, que las decisiones sean coherentes con el material probatirio y con el marco legal</t>
  </si>
  <si>
    <t>Marca o signo de revisión de los procesos; oficios e informes</t>
  </si>
  <si>
    <t>Aplicar los procedimientos internos</t>
  </si>
  <si>
    <t xml:space="preserve">Cada vez que se adelante una actuación por presuntas irregularidades de Establecimientos </t>
  </si>
  <si>
    <t>Vigilar que se cumplan los procedimientos interso sobre actuaciones contra establecimientos comerciales e industriales</t>
  </si>
  <si>
    <t>Seleccionar una muestra de actuaciones o investigaciones contra Establecimientos comerciales o industriales y verificar que se apliquen lo procedimientos internos sobre la materia</t>
  </si>
  <si>
    <t>En el evento de detectarse que se certificó la ejecución satisfactoria de un contrato, se suspende el proceso de pago, se comunica al Tesorero y al Supervisor, se evalua la continuidad del supervisor y se promueven  acciones disciplinarias y penales que se determinen.</t>
  </si>
  <si>
    <t xml:space="preserve">Vigilar el cumplimiento de los contratos, convenios y programas </t>
  </si>
  <si>
    <t>Cada vez que se presente un informe de supervisión</t>
  </si>
  <si>
    <t>Vigilar el cumplimiento oportuno y adecuado de los contratos, convenios y programas</t>
  </si>
  <si>
    <t xml:space="preserve">Se requiere a los supervisores que presenten los informes con los soportes completos y adecuados y se confronta su contenido con lo dicho en los informes </t>
  </si>
  <si>
    <t xml:space="preserve">Informes de supervisión, soportes de los informes </t>
  </si>
  <si>
    <r>
      <rPr>
        <b/>
        <sz val="11"/>
        <color theme="1"/>
        <rFont val="Calibri"/>
        <family val="2"/>
        <scheme val="minor"/>
      </rPr>
      <t xml:space="preserve">Indicador de Gestión </t>
    </r>
    <r>
      <rPr>
        <sz val="11"/>
        <color theme="1"/>
        <rFont val="Calibri"/>
        <family val="2"/>
        <scheme val="minor"/>
      </rPr>
      <t xml:space="preserve">
# de trámites y servicios con mención a su carácter gratuito publicado en la página web de la entidad / # de trámites y servicio con los que cuenta la entidad</t>
    </r>
  </si>
  <si>
    <r>
      <rPr>
        <b/>
        <sz val="11"/>
        <color theme="1"/>
        <rFont val="Calibri"/>
        <family val="2"/>
        <scheme val="minor"/>
      </rPr>
      <t>Indicador de Gestión</t>
    </r>
    <r>
      <rPr>
        <sz val="11"/>
        <color theme="1"/>
        <rFont val="Calibri"/>
        <family val="2"/>
        <scheme val="minor"/>
      </rPr>
      <t xml:space="preserve">
# de visitas o seguimientos ejecutados sobre los actos, políticas y lineamientos / # de seguimientos o visitas programadas *100</t>
    </r>
  </si>
  <si>
    <r>
      <rPr>
        <b/>
        <sz val="11"/>
        <color theme="1"/>
        <rFont val="Calibri"/>
        <family val="2"/>
        <scheme val="minor"/>
      </rPr>
      <t xml:space="preserve">Indicador de Gestión </t>
    </r>
    <r>
      <rPr>
        <sz val="11"/>
        <color theme="1"/>
        <rFont val="Calibri"/>
        <family val="2"/>
        <scheme val="minor"/>
      </rPr>
      <t xml:space="preserve">
# de conceptos jurídicos con revisión sobre la objetividad y calidad de su contenido / # de conceptos jurídicos emitidos</t>
    </r>
  </si>
  <si>
    <r>
      <rPr>
        <b/>
        <sz val="11"/>
        <color theme="1"/>
        <rFont val="Calibri"/>
        <family val="2"/>
        <scheme val="minor"/>
      </rPr>
      <t>Indicador de Gestión</t>
    </r>
    <r>
      <rPr>
        <sz val="11"/>
        <color theme="1"/>
        <rFont val="Calibri"/>
        <family val="2"/>
        <scheme val="minor"/>
      </rPr>
      <t xml:space="preserve">
# de procesos o investigaciones supervisados / # de procesos o investigaciones seleccionados en la muestra *100</t>
    </r>
  </si>
  <si>
    <r>
      <rPr>
        <b/>
        <sz val="11"/>
        <color theme="1"/>
        <rFont val="Calibri"/>
        <family val="2"/>
        <scheme val="minor"/>
      </rPr>
      <t>Indicador de Gestión</t>
    </r>
    <r>
      <rPr>
        <sz val="11"/>
        <color theme="1"/>
        <rFont val="Calibri"/>
        <family val="2"/>
        <scheme val="minor"/>
      </rPr>
      <t xml:space="preserve">
# de procesos o investigaciones que aplicaron los procedimientos internos / # de procesos o investigaciones seleccionados en la muestra *100</t>
    </r>
  </si>
  <si>
    <r>
      <rPr>
        <b/>
        <sz val="11"/>
        <color theme="1"/>
        <rFont val="Calibri"/>
        <family val="2"/>
        <scheme val="minor"/>
      </rPr>
      <t>Indicador de Gestión</t>
    </r>
    <r>
      <rPr>
        <sz val="11"/>
        <color theme="1"/>
        <rFont val="Calibri"/>
        <family val="2"/>
        <scheme val="minor"/>
      </rPr>
      <t xml:space="preserve">
# de informes de supervisión cotejados / # de informes de supervisión recibidos</t>
    </r>
  </si>
  <si>
    <t>Pagar cuentas sin el lleno de requisitos legales y reglamentarios establecidos en los procedimientos internos</t>
  </si>
  <si>
    <t>Conceder incentivos tributarios no autorizados o vigentes a contribuyentes, para obtener provecho o favorecer a terceros.</t>
  </si>
  <si>
    <t>Solicitar dadivas a Contratistas para garantizar el pago de sus cuentas en menos tiempo.</t>
  </si>
  <si>
    <t>Ambición.</t>
  </si>
  <si>
    <t>1- Perdida de la confianza ciudadana en la gestión Pública, 2- Deterioro de la ética Pública Institucional, 3- Daños patrimoniales, 4- Deterioro de la autoridad, 5- Afectación del clima laboral.</t>
  </si>
  <si>
    <t xml:space="preserve">Ausencia de mecanismos efectivos que controlen el tramite de pagos </t>
  </si>
  <si>
    <t>1- Detrimento del patrimonio público, 2- Disminución de los recaudos del municipio, 3- Incumplimiento de metas del plan de desarrollo, 4- Incumplimiento de obligaciones, 5- Deterioro de la confianza ciudadana, 6- Deterioro del principio de autoridad.</t>
  </si>
  <si>
    <t xml:space="preserve">Amiguismo </t>
  </si>
  <si>
    <t xml:space="preserve">Demora en el pago de cuentas </t>
  </si>
  <si>
    <t>Deficientes mecanismos de control en el proceso</t>
  </si>
  <si>
    <t xml:space="preserve">Establecer turnos o registros para establecer un orden para el pago de cuentas </t>
  </si>
  <si>
    <t>Tesorero</t>
  </si>
  <si>
    <t>Permanentemente</t>
  </si>
  <si>
    <t>Organizar el pago de las cuentas</t>
  </si>
  <si>
    <t>Una vez recibidas las cuentas se registran en un libro, y se asigna su revisión por orden de recibido. Una vez revisadas se indica en el libro o planilla y se programa la fecha de pago.</t>
  </si>
  <si>
    <t>En el evento de detectarse la existencia de cuentas que no cuentan con turnos para pagos o que no corresponden, se verifica el turno que le corresponde y se informa al contratista.</t>
  </si>
  <si>
    <t xml:space="preserve">Turnos para pagos o registros de cumplimiento de requisitos </t>
  </si>
  <si>
    <t>En el evento de detectarse la existencia de cuentas que no llenan los requisitos, se informa y requiere al contratista para que las complete, aclare o corrijapara proceder a asignarle turno para pago</t>
  </si>
  <si>
    <t>Aplicar controles para el pago de cuentas</t>
  </si>
  <si>
    <t>Cada vez que se tramite una cuenta</t>
  </si>
  <si>
    <t xml:space="preserve">Contar con un procedimiento claro y expedito para el pago de cuentas </t>
  </si>
  <si>
    <t>Se aplica el procedimiento para el pago de cuentas comprobando suficiencia de la información y de los soportes.</t>
  </si>
  <si>
    <t>Procedimiento interno para pago de cuentas</t>
  </si>
  <si>
    <t xml:space="preserve">Crear un formato en el que el funcionario que concede o reconoce el incentivo tributario deje constancia de que comprobó la validez, oportunidad, procedencia y alcance del inventivo </t>
  </si>
  <si>
    <t>Secretario de Hacienda</t>
  </si>
  <si>
    <t>1 vez, Febrero de 2019</t>
  </si>
  <si>
    <t>Verificar que los incentivos tributarios sean procedentes, estén vigentes, sean oportunos y el contribuyente tenga el derecho a recibirlos.</t>
  </si>
  <si>
    <t>Al momento de contestar la petición para otorgar el incentivo tributario, el funcionario encargado revisa la vigencia del incentivo, su procedencia, cumplimiento de requisitos por parte del contribuyente y así lo indica en un documento o acto administrativo.</t>
  </si>
  <si>
    <t>En el evento de detectarse que un incentivo no es procedente concederlo, se le informa por escrito al solicitante, a través de un acto motivado contra el que proceden los recursos de ley.</t>
  </si>
  <si>
    <t>Formato de verificación de procedencia de incentivos tributarios</t>
  </si>
  <si>
    <t>Establecer mecanimos para facilitar la revisión y pago de cuentas</t>
  </si>
  <si>
    <t>1 vez, Abril de 2019</t>
  </si>
  <si>
    <t>Si se detectan cuentas cuyo turno no corresponde pagar, se establece el turno que le corresponda y se procede a cancelar las que cuenten con el derecho.</t>
  </si>
  <si>
    <t>Hacer seguimiento al pago de cuentas</t>
  </si>
  <si>
    <t xml:space="preserve">Cada vez que se realice el pago de una cuenta </t>
  </si>
  <si>
    <t xml:space="preserve">Verificar que las cuentas sean pagadas por derecho de turno </t>
  </si>
  <si>
    <t>Se identifican las cuentas en turno para pago, comprobando que correspondan al orden que sugiere el turno</t>
  </si>
  <si>
    <t>Informes, actas, oficios</t>
  </si>
  <si>
    <t xml:space="preserve">Realizar una capacitación sobre Valores y principios para promover la rectitud, el código de integridad del servidor público, el respeto a la información reservada, clasificada y sensible, a los datos personales y al erario público. </t>
  </si>
  <si>
    <r>
      <rPr>
        <b/>
        <sz val="11"/>
        <color theme="1"/>
        <rFont val="Calibri"/>
        <family val="2"/>
        <scheme val="minor"/>
      </rPr>
      <t>Indicador de Gestión</t>
    </r>
    <r>
      <rPr>
        <sz val="11"/>
        <color theme="1"/>
        <rFont val="Calibri"/>
        <family val="2"/>
        <scheme val="minor"/>
      </rPr>
      <t xml:space="preserve">
# de cuentas con asignación de turnos para pago / # de cuentas para pago con cumplimiento de requisitos *100</t>
    </r>
  </si>
  <si>
    <r>
      <rPr>
        <b/>
        <sz val="11"/>
        <color theme="1"/>
        <rFont val="Calibri"/>
        <family val="2"/>
        <scheme val="minor"/>
      </rPr>
      <t>Indicador de Gestión</t>
    </r>
    <r>
      <rPr>
        <sz val="11"/>
        <color theme="1"/>
        <rFont val="Calibri"/>
        <family val="2"/>
        <scheme val="minor"/>
      </rPr>
      <t xml:space="preserve">
# de cuentas con verificación de requisitos /# de cuentas de cobro *100</t>
    </r>
  </si>
  <si>
    <r>
      <rPr>
        <b/>
        <sz val="11"/>
        <color theme="1"/>
        <rFont val="Calibri"/>
        <family val="2"/>
        <scheme val="minor"/>
      </rPr>
      <t>Indicador de Gestión</t>
    </r>
    <r>
      <rPr>
        <sz val="11"/>
        <color theme="1"/>
        <rFont val="Calibri"/>
        <family val="2"/>
        <scheme val="minor"/>
      </rPr>
      <t xml:space="preserve">
# de incentivos tributarios concedidos, con verificación con lista de chequeo / # de incentivos tributarios concedidos</t>
    </r>
  </si>
  <si>
    <r>
      <rPr>
        <b/>
        <sz val="11"/>
        <color theme="1"/>
        <rFont val="Calibri"/>
        <family val="2"/>
        <scheme val="minor"/>
      </rPr>
      <t>Indicador de Cumplimiento</t>
    </r>
    <r>
      <rPr>
        <sz val="11"/>
        <color theme="1"/>
        <rFont val="Calibri"/>
        <family val="2"/>
        <scheme val="minor"/>
      </rPr>
      <t xml:space="preserve">
Procedimiento interno para pago de cuentas implementado</t>
    </r>
  </si>
  <si>
    <r>
      <rPr>
        <b/>
        <sz val="11"/>
        <color theme="1"/>
        <rFont val="Calibri"/>
        <family val="2"/>
        <scheme val="minor"/>
      </rPr>
      <t>Indicador de Gestión</t>
    </r>
    <r>
      <rPr>
        <sz val="11"/>
        <color theme="1"/>
        <rFont val="Calibri"/>
        <family val="2"/>
        <scheme val="minor"/>
      </rPr>
      <t xml:space="preserve">
# pagadas con turnos para pagos / # de cuentas de cobro pagadas *100</t>
    </r>
  </si>
  <si>
    <t>Suscribir contratos, a sabiendas, sin el lleno de requisitos legales esenciales en el proceso para favorecer a un proponente.</t>
  </si>
  <si>
    <t>Contratar, a sabiendas, con contratistas inhabilitados o con incompatibilidades.</t>
  </si>
  <si>
    <t>Deficiencias delilberadas en la planeacion de los contratos para favorecer a terceros.</t>
  </si>
  <si>
    <t>Elaboración de pliegos de condiciones direccionados para favorecer a un proponente en particular.</t>
  </si>
  <si>
    <t>favorecer a los contratistas  no aplicando los descuentos de ley Retención, Ica etc</t>
  </si>
  <si>
    <t xml:space="preserve">Designar supervisor o interventor que no cuente con idoneidad, con el fin de favorecer al contratista </t>
  </si>
  <si>
    <t xml:space="preserve">Deficiencias deliberadas en supervision e interventoría de contratos </t>
  </si>
  <si>
    <t>1- Investigaciones disciplinarias y penales 2- Pérdida de confianza ciudadana, 3- Incumplimiento de contratos.</t>
  </si>
  <si>
    <t>1- Investigaciones disciplinarias y penales 2- Pérdida de confianza ciudadana, 3- Afectación de la imagen institucional y de los organismos de control.</t>
  </si>
  <si>
    <t>1- Deterioro de la autoridad, 2- Demandas y denuncias, 3- Detrimento patrimonial, 4- Pérdida de la confianza ciudadana.</t>
  </si>
  <si>
    <t>Deficientes valores y principios éticos</t>
  </si>
  <si>
    <t>1- Deterioro de la autoridad, 2- Demandas y denuncias, 3- Detrimento patrimonial, 4- Pérdida de la confianza ciudadana, 5- Incumplimiento de contratos, 6- Escogencia de contratistas inapropiados</t>
  </si>
  <si>
    <t>Afan de lucro</t>
  </si>
  <si>
    <t>Ausencia de estímulos internos que premien la honestidad, la rectitud y la calidad de los procesos de selección de los contratistas.</t>
  </si>
  <si>
    <t>Deficiencias en el control interno</t>
  </si>
  <si>
    <t>1- Supervisión deficiente, 2- detrimento al erario, 3- Ineficiencia administrativa, 4- Pérdida de la imagen y confianza, 5- Denuncias</t>
  </si>
  <si>
    <t xml:space="preserve">1- Pérdida de la imagen, credibilidad y confianza en la institución, 2- Pagos indebidos, 3- Deficiente ejecución contractual, 4- Detrimento patrimonial, 5- Descontento ciudadano, 6- Desesperanza y desconfianza en las instituciones </t>
  </si>
  <si>
    <t xml:space="preserve">Líder de Talento Humano / Secretario administrativo </t>
  </si>
  <si>
    <t>En el evento de detectarse que se celebró un contrato sin el lleno de requisitos esenciales con posterioridad a la realización del Taller, se suspende la ejecución del contrato, se evalua su continuidad y se promueven  acciones disciplinarias y penales.</t>
  </si>
  <si>
    <t>Secretario administrativo</t>
  </si>
  <si>
    <t xml:space="preserve">Exigir el cumplimiento de los procedimientos de selección de contratistas </t>
  </si>
  <si>
    <t xml:space="preserve">1 ez, en el primer trimestre del año </t>
  </si>
  <si>
    <t>Fortalecer la aptitud de los funcionarios que participan en la revisión del cumplimiento de la Capacidad y requisitos habilitantes de los Proponentes</t>
  </si>
  <si>
    <t>Acto de socialización o de instrucción a los funcionarios responsables de proyectar estudios previos y de participar en la de los Pliegos de condiciones, sobre los requisitos mínimos, respeto por los principios de la contratación y consecuencias de conductas irregulares.</t>
  </si>
  <si>
    <t>Cuando al aplicar los procedimientos se detecte que un proponente está inhabilitado o con incompatibilidades para contratar, se excluiye del proceso de selección mediante comunicación y un acto motivado.</t>
  </si>
  <si>
    <t xml:space="preserve">Acta de socialización, planillas, registros fotográficos </t>
  </si>
  <si>
    <t>Verificar que se haya constatado la inexistencia de antecedentes disciplinarios, fiscales y policivos del contratista y que éste declare no estar impedido para suscribir ni ejecutar el contrato.</t>
  </si>
  <si>
    <t>Secretario administrativo, profesional de apoyo</t>
  </si>
  <si>
    <t>Comprobar, mediante el cotejo de los números de cédulas de ciudadanía y NIT, en las bases de datos de la PGN, de la CGR y de la Policía Nacional que los contratistas seleccionados no estén reportados o incluidos en ellas con antecedents vigentes que les impidan participar y suscribir contratos con la entidad.</t>
  </si>
  <si>
    <t xml:space="preserve">Acto de formación grupal sobre ética y valores que promueva y difunda los valores corporativos de la entidad  </t>
  </si>
  <si>
    <t>En caso de detectar, con las lisstas de chequeos, proponentes inhabilitados o con incompatibilidades para contratar deben excluirse del proceso de selección mediante comunicación y un acto motivado.</t>
  </si>
  <si>
    <t>Registro de verificación de antecedentes</t>
  </si>
  <si>
    <t xml:space="preserve">Líder de Talento Humano </t>
  </si>
  <si>
    <t>Verificar que los plilegos de condiiciones y estudios previos sean objetivos, establezcan exigencias razonables y que cumplan los requerimientos legales e internos.</t>
  </si>
  <si>
    <t xml:space="preserve">Secretario administrativo, asesor para contratación </t>
  </si>
  <si>
    <t>Crear estímulos para los funcionarios que proyectan los Pliegos de condiciones contractuales que no hayan sido denunciados, investigados n i condenados por manipulación, falsedad, falta de publicidad o de objetividad.</t>
  </si>
  <si>
    <t>En la elaboración del Plan de Incentivos y estímulos</t>
  </si>
  <si>
    <t>Promover el cumplimiento adecuado del deber de los funcionarios responsables de los procesos de contratación, mediante estímulos no pecuniarios que resalten su compromiso, rectitud y seriedad.</t>
  </si>
  <si>
    <t xml:space="preserve">Incluir en el Plan de estímulos e incentivos un reconocimiento no pecuniario a los funcionarios que proyectan los Estudios previos y los Pliegos de condiciones contractuales, que no hayan objeto de denuncias o quejas fundadas sobre su objetividad, publicidad, transparencia y calidad. </t>
  </si>
  <si>
    <t>Cuando se detecten Pliegos de condiciones direccionados se deben hacer adendas si no existen Pliegos definitivos, o revocar el proceso si se ha adjudicado sin ejecutarse, o demandar su legaliidad si se está ejecutando y, promover las investigaciones que correspondan</t>
  </si>
  <si>
    <t>Plan de estímulos e incentivos 2019</t>
  </si>
  <si>
    <t>En el evento de detectarse que no se hicieron deascuentos de ley a los contratistas, se comunica al Supervisor, a Tesorería y al contratante para que se apliquen los descuentos en los pagos pendientes o se exija el pago a los Contratistas y, se promueven  acciones disciplinarias y penales.</t>
  </si>
  <si>
    <t>Implementar una lista de chequeo que incluya la verificación de los descuentos de ley en los pagos hechos a los contratistas.</t>
  </si>
  <si>
    <t>1 vez, en el primer bimestre de 2019</t>
  </si>
  <si>
    <t>Verificar que se hagan los pagos de legalización de los contratos o que se apliquen los descuentos correspondientes por estampillas, tasas e impuestos</t>
  </si>
  <si>
    <t>Antes de realizarse el primer desemboloso se verifica que el contratista haya acreditado el pago de estampillas, tasas e impuestos que le correspondan; o que haya autoriazado por escrito la aplicación de descuentos en sus pagos, por esos conceptos y, se comunica esta circunstancia a Tesorería para que aplique los descuentos.</t>
  </si>
  <si>
    <t>Realizar visitas de control interno sobre el proceso de contratación que incluya la verificación de la legalización de los contratos.</t>
  </si>
  <si>
    <t xml:space="preserve">Jefe de control interno </t>
  </si>
  <si>
    <t>1 vez, en el segundo semestre  2019</t>
  </si>
  <si>
    <t>Evaluar que los contratistas haya cumplido con la legalización de los contratos o que hayan autoriazado los descuentos a Tesorería y que ésta los haya realizado.</t>
  </si>
  <si>
    <t>Se programa auditoría al proceso de contratación, incluyendo la verificación de la legalización de lcs contratos a cargo de los contratistas o de Tesorería y se emite pronunciamiento al respecto en el informe.</t>
  </si>
  <si>
    <t>En el evento de detectarse que no se hicieron descuentos de ley a los contratistas, se comunica al Supervisor, a Tesorería y al contratante para que expliquen, se exije el pago a los Contratistas mediante cobro persuasivo y, se promueven  acciones disciplinarias, fiscales y penales.</t>
  </si>
  <si>
    <t>Informe de visita de control interno</t>
  </si>
  <si>
    <t xml:space="preserve">Implementar un procedimiento interno para la designación de supervisores que establezca los perfiles de éstos, el régimen de inhabilidades e incompatibilidades y las causales para no aceptar la desginación </t>
  </si>
  <si>
    <t>1 vez, en el primer trimestre 2019</t>
  </si>
  <si>
    <t>Comprobar que los supervisores desginados o interventores contratados cuenten coon el perfil que demanda la actividad y cada contrato en particular</t>
  </si>
  <si>
    <t>Se aplica el procedimiento de desginación de supervisores, verificando que éstos cumplan los requisitos de preparación, experiencia y disponibilidad de tiempo y, que no estén impedidos para hacerlo.</t>
  </si>
  <si>
    <t>En el evento de detectarse que se designaron supervisores inapropiados para favorecer al contratsita, se remueve al supervisor, se designa su reemplazo y se revisa lo actuado por aquel; y se promueven  acciones disciplinarias y penales.</t>
  </si>
  <si>
    <t xml:space="preserve">Procedimiento interno para designación de supervisores </t>
  </si>
  <si>
    <t xml:space="preserve">Hacer seguimiento a las labores de supervisión e interventoría </t>
  </si>
  <si>
    <t>Comprobar que los supervisores e interventores cumplan las labores que les corresponden, e informen sobre la ejecución del contrato en general y sobre las dificultades registradas en cada caso.</t>
  </si>
  <si>
    <t>Revisar y confrontar los informes de supervisión e interventoría con la ejecución de contratos, escogidos aleatoriamente, dejar constancia de ello en un acta o informe.</t>
  </si>
  <si>
    <t>En el evento de detectarse que la supervisión o interventoría no se realiza con eficacia e incurre en irregularidades que favorecen al contratista, se remueve al supervisor, se designa su reemplazo, se revisa lo actuado por aquel y se promueven  acciones disciplinarias y penales.</t>
  </si>
  <si>
    <t>Acta o informe de seguimiento a supervisores e interventores</t>
  </si>
  <si>
    <t>Realizar visitas de control interno sobre el proceso de contratación que incluya la verificación del cumplimiento de los contratos y de las actividades de supervisión e interventoría.</t>
  </si>
  <si>
    <t xml:space="preserve">Evaluar que los supervisores e interventores hayan cumplido oportuna y adecuadamente con sus deberes </t>
  </si>
  <si>
    <t>Se programa auditoría al proceso de contratación, incluyendo la verificación de las labores de supervisióne interventoría, y se emite pronunciamiento al respecto en el informe.</t>
  </si>
  <si>
    <t>En el evento de detectarse que la supervisión o interventoría no se realizaron con eficacia e incurrieron en irregularidades que favorecieron a contratistas, se revisa lo actuado por aquel y se promueven  acciones disciplinarias, fiscales y penales que correspondan.</t>
  </si>
  <si>
    <t xml:space="preserve">No. de procesos de selección de proponentes con lista de chequeo aplicada sobre cumplimiento de requisitos esenciales / No. de Procesos de selección de proponentes adelantados.                                       </t>
  </si>
  <si>
    <t>No. de instrucciones dadas sobre cumplimiento de procedimientos internos de selección de contratistas / No. de instrucciones programadas sobre esas materias.</t>
  </si>
  <si>
    <t xml:space="preserve">No. de verificaciones realizadas sobre antecedentes disciplinarios, penales y policivos de los contratistas seleccionados / No. de Contratistas seleccionados   </t>
  </si>
  <si>
    <t>Adulterar, modificar, sustraer o eliminar datos o información sensible, confidencial o reservada en beneficio propio o de terceros</t>
  </si>
  <si>
    <t>Facilitar el hurto de equipos de cómputo o de bienes del inventario de la entidad.</t>
  </si>
  <si>
    <t xml:space="preserve">1- Investigaciones disciplinarias y penales 2- Pérdida de confianza ciudadana, 3- Pérdida de información confidencial, 4- Demandas y condenas judiciales, 5- Deterioro de la autoridad </t>
  </si>
  <si>
    <t>1- Investigaciones disciplinarias y penales 2- Pérdida de confianza ciudadana, 3- Pérdida de información confidencial, 4- Demandas y condenas judiciales, 5- Deterioro de la autoridad, 6- Daños patrimoniales</t>
  </si>
  <si>
    <t xml:space="preserve">Implementar mecanismos de protección y seguridad sobre las bases de datos y la información de la entidad </t>
  </si>
  <si>
    <t>Responsable de sistemas y del inventario de bienes</t>
  </si>
  <si>
    <t>1 vez, Primer trimestre de 2019</t>
  </si>
  <si>
    <t>Restringir el acceso a las bases de datos y a la información protegida por la constitución y la ley.</t>
  </si>
  <si>
    <t>Identificar los funcionarios que por sus responsabilidades, deban acceder a información sensible, privada, semiprivada, clasificada o reservada, asignarles usuarios y claves y hacerles suscribir un compromiso de confidencialidad y de manejo responsable y adecuado de la información y de la contraseña.</t>
  </si>
  <si>
    <t xml:space="preserve">En el evento de advertirse que se intenta acceder fraudulentamente a bases de datos o información protegida, se toman medidas para asegurar la restricción al acceso a la base de datos o información y se promueven  acciones disciplinarias o penales que se consideren. </t>
  </si>
  <si>
    <t>Registro de asignación de usuarios y claves</t>
  </si>
  <si>
    <t>Líder de Talento Humano / Responsable de Sistemas</t>
  </si>
  <si>
    <t>En el evento de detectarse faltantes de equipos o de bienes de la entidad con complicidad de funcionarios, se identifan los bienes, las áreas afectadas, los responsables de su custodia, se formulan las denuncias penales y disciplinarias y las administrativas ante las compañías de seguros y; se fortalcen las medidas de seguridad.</t>
  </si>
  <si>
    <t xml:space="preserve">Diseñar y aplicar procedimientos para controlar la salida y devolución de bienes de la entidad </t>
  </si>
  <si>
    <t>Controlar la salida de equipos y de bienes de la entidad.</t>
  </si>
  <si>
    <t>Se elabora el procedimiento y formatos para controlar la salida y devolución de bienes de la entidad; se socializa a los funcionarios de la planta y se aplica lo que ellos dispongan.</t>
  </si>
  <si>
    <t>Procedimiento y formatos para salida y devolución de bienes</t>
  </si>
  <si>
    <t>Expedir certificaciones laborales inconsistentes con la realidad para obtener provechos o favorecer a terceros</t>
  </si>
  <si>
    <t>Posesión de funcionarios sin el cumplimiento de requisitos de Ley por presiones políticas</t>
  </si>
  <si>
    <t>Alteración de la nómina con el fin de beneficiar a un compañero o, asimismo.</t>
  </si>
  <si>
    <t>Manipular la selección de funcionarios para  incentivos y actividades de bienestar para favorecer a unos en particular o sacar provecho propio</t>
  </si>
  <si>
    <t>Recibir dádivas o prebendas de los interesados en los procesos de capacitación y bienestar social, facilitando la preferencia de éstos en las actividades de bienestar</t>
  </si>
  <si>
    <t>Deficiencia y/o vulnerabilidad en las bases de datos donde reposa la información histórica de las historias laborales</t>
  </si>
  <si>
    <t>Ausencia de controles en la verificación de los certificados proyectados en relación con los soportes</t>
  </si>
  <si>
    <t>Inexistencia de instancias de supervisión o seguimiento a la expedición de certificaciones laborales</t>
  </si>
  <si>
    <t>Ausencia de mecanismos de control y verificación de cumplimiento de requisitos legales</t>
  </si>
  <si>
    <t>Inexistencia de instancias de supervisión o seguimiento a la posesión de funcionarios</t>
  </si>
  <si>
    <t>No exigencia de publicación de historia laboral en el Sistema de Información y Gestión del Empleo Público - SIGEP</t>
  </si>
  <si>
    <t>Debilidad en el control de verificación de la nómina previo al pago</t>
  </si>
  <si>
    <t xml:space="preserve">Amiguismo, clientelismo, tráfico de influencias, </t>
  </si>
  <si>
    <t>Ausencia de valores eticos, Tráfico de influencias</t>
  </si>
  <si>
    <t xml:space="preserve">Ambición </t>
  </si>
  <si>
    <t>1. Detrimento patrimonial, 2-Investigaciones penales por hurto, 3-Degradación de la ética institucional, 4-Afectación catastrófica de la imagen institucional</t>
  </si>
  <si>
    <t xml:space="preserve">1-Investigación disciplinaria por posesión indebida de funcionario público, 2-Pérdida de confianza e imagen de la entidad y del sector, 3- Falta de transparencia institucional y afectación de la credibilidad, -4Investigaciones disciplinarias por obstrucción al control social, 5-Detrimento patrimonial, 6-Baja calidad de bienes y servicios </t>
  </si>
  <si>
    <t>1-Demandas contra la entidad, 2-Detrimento patrimonial como consecuencia de reclamaciones laborales inexistentes, 3-Investigaciones disciplinarias contra los actores del ilícito, 4-Investigaciones penales por falsedad ideológica en documento público, 5-Pérdida de información histórica real de la entidad</t>
  </si>
  <si>
    <t>1-Investigaciones disciplinarias y penales, 2-Afectación del clima laboral., 3-Afectación de la productividad, 4-Pérdida de autoridad, 5-Incumplimiento de los objetivos del proceso</t>
  </si>
  <si>
    <t>1-Investigaciones disciplinarias y penales, 2-Afectación del clima laboral, 3-Afectación de la productividad, 4- Pérdida de autoridad, 5-Incumplimiento de los objetivos del proceso</t>
  </si>
  <si>
    <t>Creación de una base de datos de consulta donde se registre la trazabilidad de todas las historias laborales históricas de la entidad</t>
  </si>
  <si>
    <t>Establecer un mecanismo de consulta automático de la información histórica sobre las historias laborales de la entidad</t>
  </si>
  <si>
    <t>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t>
  </si>
  <si>
    <t>Cuando los datos de la certificación o de la base de datos no corresponda a la consignada en la hoja de vida, tendrá prevalencia la relacionada en la hoja de vida. En ese caso, el conocedor deberá dirigir la anotación al jefe de la oficina para que inicie la investigación correspondientes y ordenar los ajustes en la base de datos</t>
  </si>
  <si>
    <t>Base de datos en operación</t>
  </si>
  <si>
    <t>Verificar la certificación con los datos consignados en la hoja de vida o contrato  en físico que reposa en el archivo histórico de la entidad</t>
  </si>
  <si>
    <t>Establecer un procedimiento elemental de verificación para comparar si la información relacionada en la certificación laboral corresponde a la consignada en la hoja de vida o contrato</t>
  </si>
  <si>
    <t>Solicitando anexo al certificado laboral, la hoja de vida o contrato, y comparar nombres, cédula,l tiempo de servicio, asignación salarial y funciones desempeñadas u objeto contractual, entre otros.</t>
  </si>
  <si>
    <t>Si el certificado relaciona información diferente a la consignada en la hoja de vida o contratos, deberá rectificarse para poder expedirlo</t>
  </si>
  <si>
    <t>Certificados laborales expedidos</t>
  </si>
  <si>
    <t>Acciones de seguimiento por parte de la oficina de control interno a la expedición de certificaciones laborales</t>
  </si>
  <si>
    <t>Según Programación Anual de Auditorías</t>
  </si>
  <si>
    <t>Incorporar dentro de las auditorías a talento humano, el seguimiento a los certificados laborales</t>
  </si>
  <si>
    <t>Comparando las certificaciones laborales expedidas, con la información consiganda en sus respectivos soportes: base de datos, hojas de vida o contratos.</t>
  </si>
  <si>
    <t>Ante la detección de inconsistencias en los certificados laborales expedidos, comunicar a la oficina de talento humano para que inicie el proceso de anulación de la certificación laboral expedida y notificar al responsable de la apertura del proceso disciplinario para que inicie la investigación preliminar correspondiente</t>
  </si>
  <si>
    <t>Informes de auditorías a certificados de historias laborales</t>
  </si>
  <si>
    <t>Aplicación del formato de verificación de cumplimiento de requisitos de posesión</t>
  </si>
  <si>
    <t>Permanente (cada vez que se aperture un procesos de vinculación de un nuevo funcionario)</t>
  </si>
  <si>
    <t>Resguardar a la administración ante posibles errores u omisiones que pudieran generar una indebida vinculación de personal, causando detrimento a la entidad, demandas o sanciones</t>
  </si>
  <si>
    <t>Al inciar el proceso de selección de los aspirantes, el responsable de talento humano verifica el cumplimiento de todos los requisitos de Ley de conformidad con el procedimiento para vinculación del personal</t>
  </si>
  <si>
    <t>Ante la detección de la falta de un requisito para posesión del funcionario, se regresará la hoja de vida y no será posible continuar con el proceso, salvo claro que se trate de un error u omisión menor que pueda ser corregida por el aspirante  y esté debidamente soportada</t>
  </si>
  <si>
    <t>Formato de verificación de requisitos de posesión diligenciado y firmado</t>
  </si>
  <si>
    <t>Acciones de seguimiento por parte de la oficina de control interno a la posesión de funcionarios</t>
  </si>
  <si>
    <t>Incorporar dentro de las auditorías a talento humano, el seguimiento a las acciones de posesión de funcionarios nuevos</t>
  </si>
  <si>
    <t>Verificando el cumplimiento de los requisitos de ley para posesión, de conformidad con el procedimiento vigente y los documentos aportados por el funcionario posesionado</t>
  </si>
  <si>
    <t>Ante la detección de inconsistencias en la posesión del funcionario, comunicar a la oficina de talento humano para que inicie el proceso de anulación de la posesión y notificar al responsable de la apertura del proceso disciplinario para que inicie la investigación preliminar correspondiente</t>
  </si>
  <si>
    <t>Informes de auditorías a posesión de funcionarios</t>
  </si>
  <si>
    <t>Publicación obligatoria de las historias laborales tanto para funcionarios de planta como para contratistas, en el Sistema de Información y Gestión del Empleo Público- SIGEP</t>
  </si>
  <si>
    <t>Permanente (cada vez que se posesione o contrate a un nuevo funcionario)</t>
  </si>
  <si>
    <t xml:space="preserve">Promover la transparencia institucional a través de la publicación obligatoria  de la hoja de vida de todo funcionario o colaborador que trabaje o apoye de forma temporal o permanente a la entidad. </t>
  </si>
  <si>
    <t>Se gestionatá y asignará las claves de acceso al SIGEP a los funcionarios o contratista, quienes no podrán iniciar el desarrollo de sus funciones hasta que su hoja de vida no se encuentre debidamente publicada en el SIGEP.</t>
  </si>
  <si>
    <t xml:space="preserve">Ante la no publicación  o publicación parcial injustificada de la hoja de vida en el SIGEP por parte del funcionario o contratista, se requerirá al aspirante para que lo haga en el instante, sopena de no continuar el proceso. </t>
  </si>
  <si>
    <t>Hojas de Vida publicadas en el SIGEP</t>
  </si>
  <si>
    <t>Fortalecimiento de filtros al registro de nómina</t>
  </si>
  <si>
    <t>Garantizar la adecuada elaboración y pago de nómina, sin lugar a ambigüedades, dudas o errores, que supongan un riesgo de pérdida de recursos financieros, o pérdida de la imagen ante los proveedores por omisión en los descuentos de Ley y los pactados por los funcionarios.</t>
  </si>
  <si>
    <t>Nóminas validadas</t>
  </si>
  <si>
    <t>lmplementar una herramienta de control de selección de funcionarios para actividades de bienestar, incentivos y capacitaciones</t>
  </si>
  <si>
    <t>Seleccionar a los funcionarios partícipes o beneficiarios de las actividades de Bienestar con objetividad, criterios de justicia, equidad y ecuanimidad</t>
  </si>
  <si>
    <t xml:space="preserve">Se identifican las actividades de bienestar con sus finalidades y los perfiles de los funcionarios, se diligencia la columna de Beneficiarios y, después de su ejecución se determina si se cumplió con la selección prevista.  </t>
  </si>
  <si>
    <t xml:space="preserve">Herramienta de control en excel </t>
  </si>
  <si>
    <t>Fomentar espacios que fortalezcan los valores corporativos.</t>
  </si>
  <si>
    <t>Bienestar Social</t>
  </si>
  <si>
    <t>1 vez, en el primer semestre de 2019</t>
  </si>
  <si>
    <t xml:space="preserve">Fortalecer los valores institucionales mediante la promoción del respeto por lo público, la honestidad, rectitud y compromiso institucional </t>
  </si>
  <si>
    <t xml:space="preserve">Acto de formación o interacción grupal sobre ética y valores que promueva y difunda los valores corporativos de la entidad  </t>
  </si>
  <si>
    <t>Cuando se advierta la escogencia injustificada de beneficiarios o participantes en actividades de Talento humano, se corrige o revoca la selección si no se han realizado las actividades.</t>
  </si>
  <si>
    <t>Diseñar una herramienta de control en excel para hacer seguimiento a los benerifiarios de las actividades de Bienestar social</t>
  </si>
  <si>
    <t>Verificar que exista una selección objetiva y justa de los beneficarios y partícipes de las actividades de bienestar social.</t>
  </si>
  <si>
    <t>Se verifica que los conceptos liquidados en la nómina mensual y en sus novedades corresponda a los criterios legales y a la realidad en cada caso o por cada funcionario</t>
  </si>
  <si>
    <t>1 vez, en el tercer trimestre de 2019</t>
  </si>
  <si>
    <t>El control es ejercicio por el responsable de la elaboración de la nómina, el líder de talento humano y el Alcalde municipal</t>
  </si>
  <si>
    <t>Ante la identificación de una novedad no justificada en la nómina, se regresará al profesional  encargado, para su revisión y rectificación pertinente</t>
  </si>
  <si>
    <t>Líder de talento humano</t>
  </si>
  <si>
    <t>Líder del talento humano y  Secretaría Administrativa</t>
  </si>
  <si>
    <t>Líder  del Talento Humano</t>
  </si>
  <si>
    <r>
      <rPr>
        <b/>
        <sz val="11"/>
        <color theme="1"/>
        <rFont val="Calibri"/>
        <family val="2"/>
        <scheme val="minor"/>
      </rPr>
      <t>Indicador de Cumplimiento</t>
    </r>
    <r>
      <rPr>
        <sz val="11"/>
        <color theme="1"/>
        <rFont val="Calibri"/>
        <family val="2"/>
        <scheme val="minor"/>
      </rPr>
      <t xml:space="preserve">
Base de dato implementada
</t>
    </r>
    <r>
      <rPr>
        <b/>
        <sz val="11"/>
        <color theme="1"/>
        <rFont val="Calibri"/>
        <family val="2"/>
        <scheme val="minor"/>
      </rPr>
      <t>Indicador de Gestión</t>
    </r>
    <r>
      <rPr>
        <sz val="11"/>
        <color theme="1"/>
        <rFont val="Calibri"/>
        <family val="2"/>
        <scheme val="minor"/>
      </rPr>
      <t xml:space="preserve">
#  de historias laborales registradas /# de historias laborales total histórico entidad * 100
</t>
    </r>
  </si>
  <si>
    <r>
      <rPr>
        <b/>
        <sz val="11"/>
        <color theme="1"/>
        <rFont val="Calibri"/>
        <family val="2"/>
        <scheme val="minor"/>
      </rPr>
      <t>Indicador de Gestión</t>
    </r>
    <r>
      <rPr>
        <sz val="11"/>
        <color theme="1"/>
        <rFont val="Calibri"/>
        <family val="2"/>
        <scheme val="minor"/>
      </rPr>
      <t xml:space="preserve">
# de certificados laborales verificados con datos sustentados en las historias laborales o contratos / # de certificados laborales expedidos</t>
    </r>
  </si>
  <si>
    <r>
      <rPr>
        <b/>
        <sz val="11"/>
        <color theme="1"/>
        <rFont val="Calibri"/>
        <family val="2"/>
        <scheme val="minor"/>
      </rPr>
      <t>Indicador de Gestión</t>
    </r>
    <r>
      <rPr>
        <sz val="11"/>
        <color theme="1"/>
        <rFont val="Calibri"/>
        <family val="2"/>
        <scheme val="minor"/>
      </rPr>
      <t xml:space="preserve">
# de certificaciones laborales conformes / # de certificaciones laborales examinadas por control interno</t>
    </r>
  </si>
  <si>
    <r>
      <rPr>
        <b/>
        <sz val="11"/>
        <color theme="1"/>
        <rFont val="Calibri"/>
        <family val="2"/>
        <scheme val="minor"/>
      </rPr>
      <t>Indicador de Gestión</t>
    </r>
    <r>
      <rPr>
        <sz val="11"/>
        <color theme="1"/>
        <rFont val="Calibri"/>
        <family val="2"/>
        <scheme val="minor"/>
      </rPr>
      <t xml:space="preserve">
# de expedientes de posesiones con formato de verificación de cumplimiento conforme / # de posesiones realizadas</t>
    </r>
  </si>
  <si>
    <r>
      <rPr>
        <b/>
        <sz val="11"/>
        <color theme="1"/>
        <rFont val="Calibri"/>
        <family val="2"/>
        <scheme val="minor"/>
      </rPr>
      <t>Indicador de Gestión</t>
    </r>
    <r>
      <rPr>
        <sz val="11"/>
        <color theme="1"/>
        <rFont val="Calibri"/>
        <family val="2"/>
        <scheme val="minor"/>
      </rPr>
      <t xml:space="preserve">
# de auditorías o seguimientos de control interno ejecutadas sobre posesión de funcionarios / # de auditorías o seguimientos programados</t>
    </r>
  </si>
  <si>
    <r>
      <rPr>
        <b/>
        <sz val="11"/>
        <color theme="1"/>
        <rFont val="Calibri"/>
        <family val="2"/>
        <scheme val="minor"/>
      </rPr>
      <t>Indicador de Gestión</t>
    </r>
    <r>
      <rPr>
        <sz val="11"/>
        <color theme="1"/>
        <rFont val="Calibri"/>
        <family val="2"/>
        <scheme val="minor"/>
      </rPr>
      <t xml:space="preserve">
# de hojas de vida cargadas en el SIGEP con cargo a la entidad/ # de personas posesionadas o contratadas en el periodo</t>
    </r>
  </si>
  <si>
    <r>
      <rPr>
        <b/>
        <sz val="11"/>
        <color theme="1"/>
        <rFont val="Calibri"/>
        <family val="2"/>
        <scheme val="minor"/>
      </rPr>
      <t>Indicador de Gestión</t>
    </r>
    <r>
      <rPr>
        <sz val="11"/>
        <color theme="1"/>
        <rFont val="Calibri"/>
        <family val="2"/>
        <scheme val="minor"/>
      </rPr>
      <t xml:space="preserve">
# de nóminas filtradas y firmadas por los responsables de su revisión y validación / # de nóminas pagadas en el periodo</t>
    </r>
  </si>
  <si>
    <r>
      <rPr>
        <b/>
        <sz val="11"/>
        <color theme="1"/>
        <rFont val="Calibri"/>
        <family val="2"/>
        <scheme val="minor"/>
      </rPr>
      <t>Indicador de Cumplimiento</t>
    </r>
    <r>
      <rPr>
        <sz val="11"/>
        <color theme="1"/>
        <rFont val="Calibri"/>
        <family val="2"/>
        <scheme val="minor"/>
      </rPr>
      <t xml:space="preserve">
Herramienta en excel aplicada para selección de funcionarios beneficiarios de actividades de Bienestar social</t>
    </r>
  </si>
  <si>
    <r>
      <rPr>
        <b/>
        <sz val="11"/>
        <color theme="1"/>
        <rFont val="Calibri"/>
        <family val="2"/>
        <scheme val="minor"/>
      </rPr>
      <t>Indicador de Gestión</t>
    </r>
    <r>
      <rPr>
        <sz val="11"/>
        <color theme="1"/>
        <rFont val="Calibri"/>
        <family val="2"/>
        <scheme val="minor"/>
      </rPr>
      <t xml:space="preserve">
# de actividades ejecutadas de promoción de ética y valores / # de actividades programadas *100</t>
    </r>
  </si>
  <si>
    <r>
      <rPr>
        <b/>
        <sz val="11"/>
        <color theme="1"/>
        <rFont val="Calibri"/>
        <family val="2"/>
        <scheme val="minor"/>
      </rPr>
      <t xml:space="preserve">Indicador de Cumplimiento    </t>
    </r>
    <r>
      <rPr>
        <sz val="11"/>
        <color theme="1"/>
        <rFont val="Calibri"/>
        <family val="2"/>
        <scheme val="minor"/>
      </rPr>
      <t xml:space="preserve">
Herramienta en excel aplicada para hacer seguimiento a los funcionarios beneficiarios de actividades de Bienestar social</t>
    </r>
  </si>
  <si>
    <t>Expedir certificación de cumplimiento o supervisión de un contrato sin haber cumplido con el objeto de éste para beneficiar a un tercero.</t>
  </si>
  <si>
    <t>Ocultar en los informes de Control Interno irregularidades o deficiencias o conceptualizar favorablemente, contrario a las evidencias, con el fin de conseguir algún beneficio particular para sí o para terceros.</t>
  </si>
  <si>
    <t>Ingresar datos falsos en sistemas de información para favorecer a sí mismo, o a terceros.</t>
  </si>
  <si>
    <t>Ausencia de valores éticos</t>
  </si>
  <si>
    <t>1- Perdida de la confianza de la cuidadanía en la gestión pública, 2- Degradación de la ética pública institucional, 3- Ocultamiento de irregularidadeds, 4- Daño patrimonial al erario municipal, 5- Deterioro de la autoridad, 6- Incumplimiento del plan de desarrollo.</t>
  </si>
  <si>
    <t>1- Perdida de la confianza de la cuidadanía en la gestión pública, 2- Degradación de la ética pública institucional, 3- Ocultamiento de irregularidadeds, 4- Impunidad, 5- Deterioro de la autoridad, 6- Incumplimiento del plan de desarrollo.</t>
  </si>
  <si>
    <t>Ausencia de mecanismo efectivos de control</t>
  </si>
  <si>
    <t xml:space="preserve">1- Impunidad, 2- Perdida de imagen pública, 3- Degradación de la ética pública institucional. 4- Pérdida de información, 5- Distorción de la realidad, 6- Deterioro de la confianza ciudadana. </t>
  </si>
  <si>
    <t xml:space="preserve">Deficientes mecanismos de seguridad </t>
  </si>
  <si>
    <t xml:space="preserve">Inaplicación de procedimientos internos </t>
  </si>
  <si>
    <t>Solicitar soportes o evidencias del cumlimiento del objeto contractual.</t>
  </si>
  <si>
    <t>Jefe de control interno</t>
  </si>
  <si>
    <t>De acuerdo a la ejecución del contrato</t>
  </si>
  <si>
    <t>Contar con evidencias apropiadas de la ejecución de los contratos y evitar la malversacion de los recursos publicos</t>
  </si>
  <si>
    <t>Se solicitan los soportes o evidencias ya sean fotogaficas , documentales u otras que validen la ejecucion oportuna y adecuada del contrato y se confrontan con las obligaciones contractuales</t>
  </si>
  <si>
    <t>Cuando se detecte que no se cumplieron actividades contractuales y que a pesar de ello el supervisor certifica o informa que si se hicieron, se suspende el proceso de pago, se comunica al Tesorero y al Contratista soliicitandoles de manera inmediata al ejecutor que suministe o allegue evidencias del cumplimiento de este; y se evalúian las acciones a seguir.</t>
  </si>
  <si>
    <t>Oficios, informes de supervisión, actas, regisros fotográficos</t>
  </si>
  <si>
    <t xml:space="preserve">Aplicar los procedimientos internos sobre auditorías </t>
  </si>
  <si>
    <t>Jefe de control interno y auditores</t>
  </si>
  <si>
    <t>Siempre que se relicen informes</t>
  </si>
  <si>
    <t>Verificar que los informes de auditoría interna reflejen las realidades de la entidad y que se tomen medidas correctivas</t>
  </si>
  <si>
    <t xml:space="preserve">Informes de visitas internas </t>
  </si>
  <si>
    <t>Verificar y analizar  periodicamente y de manera cuidadosa cada uno de los informes presentados por los funcionarios encargados de auditar las diferentes dependencias.</t>
  </si>
  <si>
    <t xml:space="preserve">Se solicitan y analizan los informes defintivos de control interno con los de organismos externos como las Contralorías, DNP, Superintendencias, Ministerios, entre otros. </t>
  </si>
  <si>
    <t>Informes de visitas internas e informes de organos externos de seguimiento y control</t>
  </si>
  <si>
    <t xml:space="preserve">Aplicar mecanismos de seguridad de la información </t>
  </si>
  <si>
    <t xml:space="preserve">Responsable de Sistemas </t>
  </si>
  <si>
    <t>Restringir el acceso a las bases de datos e información sensible, privada, semiprivada, clasificada y reservada</t>
  </si>
  <si>
    <t>Identificar los funcionarios que deban tener acceso a bases de datos e información clasficada y reservada, asignarlse usuarios y claves, advertirles sobre su confidencialidad, y la restricción y sanciones por darlas a conocer o cederlas.</t>
  </si>
  <si>
    <t>Cuando se detecte la existencia de datos falsos o manipulados inescrupulosamente, se informa al responsable de la base de datos o de la información para que tome medidas de seguridad y para que las corrija, y se informa al titular de la informción  si resulta afectado en sus intereses o en su buen nombre.</t>
  </si>
  <si>
    <t xml:space="preserve">Usuarios y claves asignadas, mecanismos de seguridad aplicados </t>
  </si>
  <si>
    <t>Verificar y contrastar que la información que se va a publicar en las plataformas o sistemas de información sea verdadera y clara.</t>
  </si>
  <si>
    <t>Antes de presentar o publicar la infomación</t>
  </si>
  <si>
    <t>Comprobar que la información insitutional que se va a publicar correspode a la realiad, es veraz, completa y fiable</t>
  </si>
  <si>
    <t>Se solicitan las evidencias o certificación de que los datos que se van a registrar en los sistemas de información son reales.</t>
  </si>
  <si>
    <t>Cuando se detecten datos falsos o manipulados se reporta de manera inmediata al funcionario encargado de registrarlos en los sistemas de información,. se requiere a la fuente que los entregó y se solicita su aclaración o corrección, y posteriormente remitir la situación a control disciplinario interno o a las autoridades competentes.</t>
  </si>
  <si>
    <t xml:space="preserve">Información publicada y registro de publicación </t>
  </si>
  <si>
    <t>Verificar que en el diseño del plan anual de auditorias o programa anual de auditorias no se omitan areas sensibles de ser auditdas.</t>
  </si>
  <si>
    <t>Comité Coordinador de Control Interno</t>
  </si>
  <si>
    <t>De manera previa antes de realizar un plan o programa anual de  auditoría.</t>
  </si>
  <si>
    <t>Verificar que se auditen los procesos o temas de mayores riesgos, complejidades o de interés público</t>
  </si>
  <si>
    <t xml:space="preserve">Señalandole a la persona encargada del diseño del plan o programa anual, las areas mas sencibles que deben ser objeto de auditorias y no se pueden obviar. </t>
  </si>
  <si>
    <t>Reportarle al funcionario encargado del diseño del plan o programa anual sobre su falta al deber y posteriormente remitir la situacion a control disciplinario interno o a las autoridades competentes</t>
  </si>
  <si>
    <t>Plan o programa anual de auditoria</t>
  </si>
  <si>
    <t>Aplicar los procedimientos internos sobre elaboración del plan anual de visitas</t>
  </si>
  <si>
    <t>1 vez, al elaborar el Plan anual de auditorías</t>
  </si>
  <si>
    <t>Ser objetivos en la elaboración del Plan de visitas internas para ejercer seguimiento y control técnico, oportuno, eficaz y efectivo sobre los procesos de la entidad</t>
  </si>
  <si>
    <t xml:space="preserve">Se identifican los procesos y temas con mayores riesgos, o los más complejos o de mayor relevancia para la sociedad y la administración, se incorporan en el Plan anual de visitas y se publica en la página web o en un enlace de acceso a los funcionarios de la entidad </t>
  </si>
  <si>
    <t xml:space="preserve">Si se detecta que no se incluyen procesos o temas de mayor riesgo o relevancia, se comunica al   al Comité coordinador de control interno para que evalúe la situación y al Jefe de control interno para que aclarae, sustente y corrija. </t>
  </si>
  <si>
    <t>Plan de trabajo, informes de auditoría</t>
  </si>
  <si>
    <t>Pérdida, ocultamiento y modificación indebida de documentos para favorecer a terceros (adulteración de registros, falsificación de firmas, fuga de información sensible)</t>
  </si>
  <si>
    <t>Filtración de información clasificada y reservada que reposa en los archivos de la entidad, para favorecer a investigados, infractores, sujetos vigilados, peticionarios, demandantes o accionantes.</t>
  </si>
  <si>
    <t>Vulnerabilidad del sistema</t>
  </si>
  <si>
    <t>Descuido</t>
  </si>
  <si>
    <t xml:space="preserve">1-Investigaciones disciplinarias y fiscales, 2-Pérdida de información., 3-Deterioro de la imagen institucional, 4-Pérdida de autoridad, 5-Impunidad, 6-Condenas en contra de la entidad </t>
  </si>
  <si>
    <t xml:space="preserve">1- Investigaciones disciplinarias y fiscales, 2-Pérdida de información, -Deterioro de la imagen institucional, 3-Pérdida de autoridad, 4- Impunidad, 5Condenas en contra de la entidad </t>
  </si>
  <si>
    <t>Responsable de archivo</t>
  </si>
  <si>
    <t xml:space="preserve">Cuando se produzca el hecho </t>
  </si>
  <si>
    <t>Llevar un control de los documentos que ingresan y salen de archivo</t>
  </si>
  <si>
    <t>Cada vez que ingrese o salga un documento de Archivo se debe hacer un registro del acto indicando la fecha, quienes intervienen, tipo de documento, formato, idioma, serie, subserie, cantidad de folios y estado de conservación</t>
  </si>
  <si>
    <t xml:space="preserve">Cuando se detecte que se hizo entrega de un documento o información clasificada o reservada del área de archivo sin la justificación ni registro, se levanta un acta y se promueven las acciones que correspondan. </t>
  </si>
  <si>
    <t xml:space="preserve">Libro de control de préstamos de documentos </t>
  </si>
  <si>
    <t>Elaborar y actualizar la base de datos de los archivos existentes de la Entidad.</t>
  </si>
  <si>
    <t xml:space="preserve">Permanentemente </t>
  </si>
  <si>
    <t>Controlar los activos documentales de la entidad</t>
  </si>
  <si>
    <t xml:space="preserve">Cuando al actualizar la base de datos se detecte que se hizo entrega de un documento o información clasificada o reservada del área de archivo sin la justificación ni registro, se levanta un acta y se promueven las acciones que correspondan. </t>
  </si>
  <si>
    <t xml:space="preserve">Bases de datos actualizadas </t>
  </si>
  <si>
    <t xml:space="preserve">lmplementar una herramienta de seguridad sobre las bases de datos </t>
  </si>
  <si>
    <t xml:space="preserve">Semanalmente </t>
  </si>
  <si>
    <t>Verificar la elaboración de copias de seguridad a los sistemas de información e información institucional priorizada</t>
  </si>
  <si>
    <t>Realizar backup semanalas sobre la información recibida y almacenada en los equipos de cómputo de la entidad, depositarla en la nube o en un equipo que se encuentre fuera de las instalaciones de la entidad.</t>
  </si>
  <si>
    <t>En el evento de detectarse que no se hacen los back up en la oportunidad, cantidad o sobre los equipos que los requieren, se comunica al responsable de sistemas para que los haga en el menor tiempo posible y se le comunica a la Oficina de Control interno para el seguimiento que les corresponde.</t>
  </si>
  <si>
    <t>Back ups semanales</t>
  </si>
  <si>
    <t>Diligenciar el registro de control de préstamos cada vez que se solicite algún documento.</t>
  </si>
  <si>
    <t>Identificar los activos documentales de la Alcaldía  en forma técnica, llenando fichas de cada uno de ellos, ubicación, serie, subserie, folios y dependencia generadora</t>
  </si>
  <si>
    <t>Secretario Administrativo y Responsable de Sistemas</t>
  </si>
  <si>
    <r>
      <rPr>
        <b/>
        <sz val="11"/>
        <color theme="1"/>
        <rFont val="Calibri"/>
        <family val="2"/>
        <scheme val="minor"/>
      </rPr>
      <t>Indicador de Gestión</t>
    </r>
    <r>
      <rPr>
        <sz val="11"/>
        <color theme="1"/>
        <rFont val="Calibri"/>
        <family val="2"/>
        <scheme val="minor"/>
      </rPr>
      <t xml:space="preserve">
# de registros de préstamos de documentos o archivos / # de préstamos de documentos o archivos realizados *100</t>
    </r>
  </si>
  <si>
    <r>
      <rPr>
        <b/>
        <sz val="11"/>
        <color theme="1"/>
        <rFont val="Calibri"/>
        <family val="2"/>
        <scheme val="minor"/>
      </rPr>
      <t xml:space="preserve">Indicador de Cumplimiento  </t>
    </r>
    <r>
      <rPr>
        <sz val="11"/>
        <color theme="1"/>
        <rFont val="Calibri"/>
        <family val="2"/>
        <scheme val="minor"/>
      </rPr>
      <t xml:space="preserve">
Bases de datos actualizadas</t>
    </r>
  </si>
  <si>
    <r>
      <rPr>
        <b/>
        <sz val="11"/>
        <color theme="1"/>
        <rFont val="Calibri"/>
        <family val="2"/>
        <scheme val="minor"/>
      </rPr>
      <t xml:space="preserve">Indicador de Cumplimiento    </t>
    </r>
    <r>
      <rPr>
        <sz val="11"/>
        <color theme="1"/>
        <rFont val="Calibri"/>
        <family val="2"/>
        <scheme val="minor"/>
      </rPr>
      <t xml:space="preserve">    
Herramientas de seguridad sobre las bases de datos implementadas</t>
    </r>
  </si>
  <si>
    <r>
      <rPr>
        <b/>
        <sz val="11"/>
        <color theme="1"/>
        <rFont val="Calibri"/>
        <family val="2"/>
        <scheme val="minor"/>
      </rPr>
      <t>Indicador de Gestión</t>
    </r>
    <r>
      <rPr>
        <sz val="11"/>
        <color theme="1"/>
        <rFont val="Calibri"/>
        <family val="2"/>
        <scheme val="minor"/>
      </rPr>
      <t xml:space="preserve">
# de capacitaciones sobre valores y principios para promover la rectitud, el código de integridad y el respeto por lo público / # de talleres programados en el año sobre ese tema *100     </t>
    </r>
  </si>
  <si>
    <r>
      <rPr>
        <b/>
        <sz val="11"/>
        <color theme="1"/>
        <rFont val="Calibri"/>
        <family val="2"/>
        <scheme val="minor"/>
      </rPr>
      <t>Indicador de Gestión</t>
    </r>
    <r>
      <rPr>
        <sz val="11"/>
        <color theme="1"/>
        <rFont val="Calibri"/>
        <family val="2"/>
        <scheme val="minor"/>
      </rPr>
      <t xml:space="preserve">
# de informes de verificación revisados / # de informes de verificación recibidos *100</t>
    </r>
  </si>
  <si>
    <r>
      <rPr>
        <b/>
        <sz val="11"/>
        <color theme="1"/>
        <rFont val="Calibri"/>
        <family val="2"/>
        <scheme val="minor"/>
      </rPr>
      <t>Indicador de Gestión</t>
    </r>
    <r>
      <rPr>
        <sz val="11"/>
        <color theme="1"/>
        <rFont val="Calibri"/>
        <family val="2"/>
        <scheme val="minor"/>
      </rPr>
      <t xml:space="preserve">
#Cantidad de capacitaciones sobre Auditorías y control sobre la facturación  / Cantidad de talleres realizados en el año sobre ese tema *100                                                                              </t>
    </r>
  </si>
  <si>
    <r>
      <rPr>
        <b/>
        <sz val="11"/>
        <color theme="1"/>
        <rFont val="Calibri"/>
        <family val="2"/>
        <scheme val="minor"/>
      </rPr>
      <t>Indicador de Gestión</t>
    </r>
    <r>
      <rPr>
        <sz val="11"/>
        <color theme="1"/>
        <rFont val="Calibri"/>
        <family val="2"/>
        <scheme val="minor"/>
      </rPr>
      <t xml:space="preserve">
# de facturas auditadas respecto de su suficiencia, fiabilidad, exigibilidad y soportes / # de facturas recibidas *100    </t>
    </r>
  </si>
  <si>
    <r>
      <rPr>
        <b/>
        <sz val="11"/>
        <color theme="1"/>
        <rFont val="Calibri"/>
        <family val="2"/>
        <scheme val="minor"/>
      </rPr>
      <t>Indicador de Gestión</t>
    </r>
    <r>
      <rPr>
        <sz val="11"/>
        <color theme="1"/>
        <rFont val="Calibri"/>
        <family val="2"/>
        <scheme val="minor"/>
      </rPr>
      <t xml:space="preserve">
# de operativos ejecutados sobre actividades ilícitas que generan contaminación ambiental / # de operativos programados *100    </t>
    </r>
  </si>
  <si>
    <r>
      <rPr>
        <b/>
        <sz val="11"/>
        <rFont val="Calibri"/>
        <family val="2"/>
        <scheme val="minor"/>
      </rPr>
      <t>Indicador de Cumplimiento</t>
    </r>
    <r>
      <rPr>
        <sz val="11"/>
        <rFont val="Calibri"/>
        <family val="2"/>
        <scheme val="minor"/>
      </rPr>
      <t xml:space="preserve">
% de resultados de gestión del proceso publicados</t>
    </r>
  </si>
  <si>
    <r>
      <rPr>
        <b/>
        <sz val="11"/>
        <rFont val="Calibri"/>
        <family val="2"/>
        <scheme val="minor"/>
      </rPr>
      <t>Indicador de Gestión</t>
    </r>
    <r>
      <rPr>
        <sz val="11"/>
        <rFont val="Calibri"/>
        <family val="2"/>
        <scheme val="minor"/>
      </rPr>
      <t xml:space="preserve">
# de políticas, lineamientos o actuaciones de interés general socializadas con parte interesadas / # de políticas, lineamientos o actuaciones de interés general decretadas *100</t>
    </r>
  </si>
  <si>
    <r>
      <rPr>
        <b/>
        <sz val="11"/>
        <color theme="1"/>
        <rFont val="Calibri"/>
        <family val="2"/>
        <scheme val="minor"/>
      </rPr>
      <t>Indicador de Gestión</t>
    </r>
    <r>
      <rPr>
        <sz val="11"/>
        <color theme="1"/>
        <rFont val="Calibri"/>
        <family val="2"/>
        <scheme val="minor"/>
      </rPr>
      <t xml:space="preserve">
# de capacitaciones realizadas / # de capacitaciones programadas *100</t>
    </r>
  </si>
  <si>
    <r>
      <rPr>
        <b/>
        <sz val="11"/>
        <color theme="1"/>
        <rFont val="Calibri"/>
        <family val="2"/>
        <scheme val="minor"/>
      </rPr>
      <t>Indicador de Gestión</t>
    </r>
    <r>
      <rPr>
        <sz val="11"/>
        <color theme="1"/>
        <rFont val="Calibri"/>
        <family val="2"/>
        <scheme val="minor"/>
      </rPr>
      <t xml:space="preserve">
# de operativos de control desarrollados/# de operativos de control programados *100</t>
    </r>
  </si>
  <si>
    <r>
      <rPr>
        <b/>
        <sz val="11"/>
        <color theme="1"/>
        <rFont val="Calibri"/>
        <family val="2"/>
        <scheme val="minor"/>
      </rPr>
      <t>Indicador de Gestión</t>
    </r>
    <r>
      <rPr>
        <sz val="11"/>
        <color theme="1"/>
        <rFont val="Calibri"/>
        <family val="2"/>
        <scheme val="minor"/>
      </rPr>
      <t xml:space="preserve">
# de convocatorias abiertas y masivas de rendición de cuentas que emplearon diversos canales/ # convocatorias de rendición de cuentas *100</t>
    </r>
  </si>
  <si>
    <r>
      <rPr>
        <b/>
        <sz val="11"/>
        <color theme="1"/>
        <rFont val="Calibri"/>
        <family val="2"/>
        <scheme val="minor"/>
      </rPr>
      <t>Indicador de Cumplimiento</t>
    </r>
    <r>
      <rPr>
        <sz val="11"/>
        <color theme="1"/>
        <rFont val="Calibri"/>
        <family val="2"/>
        <scheme val="minor"/>
      </rPr>
      <t xml:space="preserve">
Sistema de Información implementado</t>
    </r>
  </si>
  <si>
    <r>
      <rPr>
        <b/>
        <sz val="11"/>
        <color theme="1"/>
        <rFont val="Calibri"/>
        <family val="2"/>
        <scheme val="minor"/>
      </rPr>
      <t>Indicador de Gestión</t>
    </r>
    <r>
      <rPr>
        <sz val="11"/>
        <color theme="1"/>
        <rFont val="Calibri"/>
        <family val="2"/>
        <scheme val="minor"/>
      </rPr>
      <t xml:space="preserve">
# de informes de peticiones mensualizadas / # de meses de publicación obligatoria (12)</t>
    </r>
  </si>
  <si>
    <r>
      <rPr>
        <b/>
        <sz val="11"/>
        <color theme="1"/>
        <rFont val="Calibri"/>
        <family val="2"/>
        <scheme val="minor"/>
      </rPr>
      <t>Indicador de Gestión</t>
    </r>
    <r>
      <rPr>
        <sz val="11"/>
        <color theme="1"/>
        <rFont val="Calibri"/>
        <family val="2"/>
        <scheme val="minor"/>
      </rPr>
      <t xml:space="preserve">
# de convocatorias abiertas y masivas de eventos de formación de participación ciudadana que emplearon diversos canales/ # convocatorias de eventos de formación de participación ciudadana *100</t>
    </r>
  </si>
  <si>
    <r>
      <rPr>
        <b/>
        <sz val="11"/>
        <color theme="1"/>
        <rFont val="Calibri"/>
        <family val="2"/>
        <scheme val="minor"/>
      </rPr>
      <t>Indicador de Cumplimiento</t>
    </r>
    <r>
      <rPr>
        <sz val="11"/>
        <color theme="1"/>
        <rFont val="Calibri"/>
        <family val="2"/>
        <scheme val="minor"/>
      </rPr>
      <t xml:space="preserve">
Plan de estímulos y bienestar con inclusión de Reconocimiento a funcionarios que elaboran Pliegos de condicioones sin que hayan sido condenados por manipulación, falsedad, falta de objetividad o de publicidad y que no  hayn sido corregidos o ajustados dichos pliegos por esas causas</t>
    </r>
  </si>
  <si>
    <r>
      <rPr>
        <b/>
        <sz val="11"/>
        <color theme="1"/>
        <rFont val="Calibri"/>
        <family val="2"/>
        <scheme val="minor"/>
      </rPr>
      <t>Indicador de Gestión</t>
    </r>
    <r>
      <rPr>
        <sz val="11"/>
        <color theme="1"/>
        <rFont val="Calibri"/>
        <family val="2"/>
        <scheme val="minor"/>
      </rPr>
      <t xml:space="preserve">
# de Pliegos de Condiciones revisados respecto de su suficiencia, objetividad y transparencia / # de Pliegos de condiciones elaborados</t>
    </r>
  </si>
  <si>
    <r>
      <rPr>
        <b/>
        <sz val="11"/>
        <color theme="1"/>
        <rFont val="Calibri"/>
        <family val="2"/>
        <scheme val="minor"/>
      </rPr>
      <t>Indicador de Gestión</t>
    </r>
    <r>
      <rPr>
        <sz val="11"/>
        <color theme="1"/>
        <rFont val="Calibri"/>
        <family val="2"/>
        <scheme val="minor"/>
      </rPr>
      <t xml:space="preserve">
# de contratos con verificacion de descuentos de ley / # de contratos con pagos *100</t>
    </r>
  </si>
  <si>
    <r>
      <rPr>
        <b/>
        <sz val="11"/>
        <color theme="1"/>
        <rFont val="Calibri"/>
        <family val="2"/>
        <scheme val="minor"/>
      </rPr>
      <t>Indicador de Gestión</t>
    </r>
    <r>
      <rPr>
        <sz val="11"/>
        <color theme="1"/>
        <rFont val="Calibri"/>
        <family val="2"/>
        <scheme val="minor"/>
      </rPr>
      <t xml:space="preserve">
# de informes de control interno sobre contratación que incluyan verificación de legalización de contratos / # de visitas programadas sobre ese tema y proceso</t>
    </r>
  </si>
  <si>
    <r>
      <rPr>
        <b/>
        <sz val="11"/>
        <color theme="1"/>
        <rFont val="Calibri"/>
        <family val="2"/>
        <scheme val="minor"/>
      </rPr>
      <t>Indicador de Gestión</t>
    </r>
    <r>
      <rPr>
        <sz val="11"/>
        <color theme="1"/>
        <rFont val="Calibri"/>
        <family val="2"/>
        <scheme val="minor"/>
      </rPr>
      <t xml:space="preserve">
# de designaciones de Supervisores con verificación de perfiles, disponibilidad de tiempo y ausencia de incompatibilidades / # de supervisores designados </t>
    </r>
  </si>
  <si>
    <r>
      <rPr>
        <b/>
        <sz val="11"/>
        <color theme="1"/>
        <rFont val="Calibri"/>
        <family val="2"/>
        <scheme val="minor"/>
      </rPr>
      <t>Indicador de Gestión</t>
    </r>
    <r>
      <rPr>
        <sz val="11"/>
        <color theme="1"/>
        <rFont val="Calibri"/>
        <family val="2"/>
        <scheme val="minor"/>
      </rPr>
      <t xml:space="preserve">
# de seguimientos hechos sobre labores de supervisores e interventores / # de seguimientos programados sobre ese tema *100</t>
    </r>
  </si>
  <si>
    <r>
      <rPr>
        <b/>
        <sz val="11"/>
        <color theme="1"/>
        <rFont val="Calibri"/>
        <family val="2"/>
        <scheme val="minor"/>
      </rPr>
      <t>Indicador de Gestión</t>
    </r>
    <r>
      <rPr>
        <sz val="11"/>
        <color theme="1"/>
        <rFont val="Calibri"/>
        <family val="2"/>
        <scheme val="minor"/>
      </rPr>
      <t xml:space="preserve">
# de informes de control interno sobre contratación que incluyan verificación de cumplimiento de contratos y de labores de supervisión e interventoría  / # de visitas programadas sobre ese tema y proceso *100</t>
    </r>
  </si>
  <si>
    <r>
      <rPr>
        <b/>
        <sz val="11"/>
        <color theme="1"/>
        <rFont val="Calibri"/>
        <family val="2"/>
        <scheme val="minor"/>
      </rPr>
      <t>Indicador de Gestión</t>
    </r>
    <r>
      <rPr>
        <sz val="11"/>
        <color theme="1"/>
        <rFont val="Calibri"/>
        <family val="2"/>
        <scheme val="minor"/>
      </rPr>
      <t xml:space="preserve">
# de mecanismos de protección y seguridad implementados sobre las bases de datos y la información de la entidad / # de  mecanismos de protección y seguridad sobre las bases de datos y la información de la entidad programados *100</t>
    </r>
  </si>
  <si>
    <r>
      <rPr>
        <b/>
        <sz val="11"/>
        <color theme="1"/>
        <rFont val="Calibri"/>
        <family val="2"/>
        <scheme val="minor"/>
      </rPr>
      <t>Indicador de Gestión</t>
    </r>
    <r>
      <rPr>
        <sz val="11"/>
        <color theme="1"/>
        <rFont val="Calibri"/>
        <family val="2"/>
        <scheme val="minor"/>
      </rPr>
      <t xml:space="preserve">
# de talleres sobre responsabilidades de los servidores públicos realizados /     # de talleres sobre responsabilidades de los servidores públicos programados *100                                          </t>
    </r>
  </si>
  <si>
    <r>
      <rPr>
        <b/>
        <sz val="11"/>
        <color theme="1"/>
        <rFont val="Calibri"/>
        <family val="2"/>
        <scheme val="minor"/>
      </rPr>
      <t>Indicador de Cumplimiento</t>
    </r>
    <r>
      <rPr>
        <sz val="11"/>
        <color theme="1"/>
        <rFont val="Calibri"/>
        <family val="2"/>
        <scheme val="minor"/>
      </rPr>
      <t xml:space="preserve">
Procedimientos para controlar la salida y devolución de bienes tecnológicos  en la entidad  
</t>
    </r>
    <r>
      <rPr>
        <b/>
        <sz val="11"/>
        <color theme="1"/>
        <rFont val="Calibri"/>
        <family val="2"/>
        <scheme val="minor"/>
      </rPr>
      <t>Indicador de Gestión</t>
    </r>
    <r>
      <rPr>
        <sz val="11"/>
        <color theme="1"/>
        <rFont val="Calibri"/>
        <family val="2"/>
        <scheme val="minor"/>
      </rPr>
      <t xml:space="preserve">
# de bienes devueltos en adecuadas condiciones / # de bienes prestados</t>
    </r>
  </si>
  <si>
    <r>
      <rPr>
        <b/>
        <sz val="11"/>
        <color theme="1"/>
        <rFont val="Calibri"/>
        <family val="2"/>
        <scheme val="minor"/>
      </rPr>
      <t>Indicador de Gestión</t>
    </r>
    <r>
      <rPr>
        <sz val="11"/>
        <color theme="1"/>
        <rFont val="Calibri"/>
        <family val="2"/>
        <scheme val="minor"/>
      </rPr>
      <t xml:space="preserve">
# de informes de supervisión con seguimiento sobre coherencia de su contenido /# de informes de supervisión progrmados para hacerles seguimiento sobre su coherencia *100</t>
    </r>
  </si>
  <si>
    <r>
      <rPr>
        <b/>
        <sz val="11"/>
        <color theme="1"/>
        <rFont val="Calibri"/>
        <family val="2"/>
        <scheme val="minor"/>
      </rPr>
      <t>Indicador de Gestión</t>
    </r>
    <r>
      <rPr>
        <sz val="11"/>
        <color theme="1"/>
        <rFont val="Calibri"/>
        <family val="2"/>
        <scheme val="minor"/>
      </rPr>
      <t xml:space="preserve">
# de informes de auditoría con aplicación de procedimiento interno para hacer auditoría / # de informes de visitas internas comunicados</t>
    </r>
  </si>
  <si>
    <r>
      <rPr>
        <b/>
        <sz val="11"/>
        <color theme="1"/>
        <rFont val="Calibri"/>
        <family val="2"/>
        <scheme val="minor"/>
      </rPr>
      <t>Indicador de Gestión</t>
    </r>
    <r>
      <rPr>
        <sz val="11"/>
        <color theme="1"/>
        <rFont val="Calibri"/>
        <family val="2"/>
        <scheme val="minor"/>
      </rPr>
      <t xml:space="preserve">
# de informes de auditoría con seguimientos sobre su contenido / # de informes de visitas internas comunicados</t>
    </r>
  </si>
  <si>
    <r>
      <rPr>
        <b/>
        <sz val="11"/>
        <color theme="1"/>
        <rFont val="Calibri"/>
        <family val="2"/>
        <scheme val="minor"/>
      </rPr>
      <t>Indicador de Gestión</t>
    </r>
    <r>
      <rPr>
        <sz val="11"/>
        <color theme="1"/>
        <rFont val="Calibri"/>
        <family val="2"/>
        <scheme val="minor"/>
      </rPr>
      <t xml:space="preserve">
# de mecanismos de seguridad sobre el acceso a la información ejecutados / # de mecanimos programados</t>
    </r>
  </si>
  <si>
    <r>
      <rPr>
        <b/>
        <sz val="11"/>
        <color theme="1"/>
        <rFont val="Calibri"/>
        <family val="2"/>
        <scheme val="minor"/>
      </rPr>
      <t>Indicador de Gestión</t>
    </r>
    <r>
      <rPr>
        <sz val="11"/>
        <color theme="1"/>
        <rFont val="Calibri"/>
        <family val="2"/>
        <scheme val="minor"/>
      </rPr>
      <t xml:space="preserve">
# de información publicada en el sitio web con verificación de su correspondencia, fiabilidad y suficiencia / # de información publicada en el sitio web * 100</t>
    </r>
  </si>
  <si>
    <r>
      <rPr>
        <b/>
        <sz val="11"/>
        <color theme="1"/>
        <rFont val="Calibri"/>
        <family val="2"/>
        <scheme val="minor"/>
      </rPr>
      <t>Indicador de Gestión</t>
    </r>
    <r>
      <rPr>
        <sz val="11"/>
        <color theme="1"/>
        <rFont val="Calibri"/>
        <family val="2"/>
        <scheme val="minor"/>
      </rPr>
      <t xml:space="preserve">
# de procesos o temas de mayor riesgo, complejidad o relevancia inclulidos en el plan de visitas anuales / # de proceoss o temas de mayor riesgo, complejidad o relevancia de la entidad *100</t>
    </r>
  </si>
  <si>
    <r>
      <rPr>
        <b/>
        <sz val="11"/>
        <color theme="1"/>
        <rFont val="Calibri"/>
        <family val="2"/>
        <scheme val="minor"/>
      </rPr>
      <t>Indicador de Cumplimiento</t>
    </r>
    <r>
      <rPr>
        <sz val="11"/>
        <color theme="1"/>
        <rFont val="Calibri"/>
        <family val="2"/>
        <scheme val="minor"/>
      </rPr>
      <t xml:space="preserve">
Plan anual de visitas internas elaborado siguiendo el procedimiento interno</t>
    </r>
  </si>
  <si>
    <t>Realizar un programa o plan anual de auditoría excluyendo un área sensible de evaluación que incida el beneficio personal de funcionarios.</t>
  </si>
  <si>
    <t>Despacho del Alcalde</t>
  </si>
  <si>
    <t>Oficina Asesora de Planeación</t>
  </si>
  <si>
    <t>Oficina Asesora de Comunicaciones y Prensa</t>
  </si>
  <si>
    <t>Secretaría de Educación</t>
  </si>
  <si>
    <t>Secretaría de Salud y Desarrollo Social</t>
  </si>
  <si>
    <t>Secretaría de Salud y Desarrollo Socia</t>
  </si>
  <si>
    <t>Secretaría de Infraestructura y Desarrollo Económico Sostenible</t>
  </si>
  <si>
    <t xml:space="preserve">Secretaría de Gobierno y Participación Ciudadadana
</t>
  </si>
  <si>
    <t xml:space="preserve">Secretaría de Gobierno y Participación Ciudadana
</t>
  </si>
  <si>
    <t>Oficina Asesora Jurídica</t>
  </si>
  <si>
    <t>Secretaría de Hacienda</t>
  </si>
  <si>
    <t>Asesor de Control Interno</t>
  </si>
  <si>
    <t xml:space="preserve">Mejorar la infraestructura tecnológica y los sistemas de seguridad de los equipos </t>
  </si>
  <si>
    <t>II semestre de 2019</t>
  </si>
  <si>
    <t xml:space="preserve">Mejorar la infraestructura tecnológica para contar con mas y mejores equipos y herramientas de trabajo que difitulten la sustracción o manipulación de información </t>
  </si>
  <si>
    <t>Identificar las necesidades de equipos, sistemas de seguridad y protección para los equipos, gestionar su adquisión, mejora o mantenimiento y asegurarse que se cumplan los compromisos de mejorar o ampliar la capacidad de la entidad sobre este tema</t>
  </si>
  <si>
    <t>En el evento de detectarse que se filtra información confidenncial, se bloquea el acceso a ella, se toman medidas para rectificar lo que se haya manipulado y se promueven  acciones disciplinarias y penales que se determinen.</t>
  </si>
  <si>
    <t>Si se advierte que se filtra información confidenncial, se bloquea el acceso a ella, se toman medidas para rectificar lo que se haya manipulado y se promueven  acciones disciplinarias y penales que se determinen.</t>
  </si>
  <si>
    <t>En el evento de detectarse que priviligió injustamente a funcionarios en las actividades de bienetar e incentivos, se evalúa la revocatoria de los actos y beneficios,  y se promueven  acciones disciplinarias que se determinen.</t>
  </si>
  <si>
    <t xml:space="preserve">En el evento de advertirse funcionarios que no cumplenlos perfiles para participar o ser beneficiarios de las actividades de bienetar e incentivos, se excluyen de las actividades y en su lugar se incluyen los funcionarios que cumplan los perfiles </t>
  </si>
  <si>
    <t>En el evento de detectarse faltantes de equipos o de bienes de la entidad con complicidad de funcionarios, se identifan los bienes, las áreas afectadas, los responsables de su custodia, se adelanta su búsqueda en la entidad, se formulan las denuncias penales y disciplinarias si no aparecen y, las administrativas ante las compañías de seguros y; se fortalcen las medidas de seguridad.</t>
  </si>
  <si>
    <t>En el evento de detectarse que se adulteró, modifió o sustrajo información confidencial, se toman medidas para restringir el acceso a la información, se rectifica lo que haya sido adulterado, se completa o recauda lo que se haya sustraído, se le comunica al titular de la información., y  se promueven  acciones disciplinarias y penales que se determinen.</t>
  </si>
  <si>
    <t>En el evento de detectarse que, por componenas con el Contratista, se designaron supervisores inapropiados, se remueve al supervisor, se designa su reemplazo y se revisa lo actuado por aquel; y se promueven  acciones disciplinarias y penales.</t>
  </si>
  <si>
    <t>En el evento de detectarse que un supervisor designado no cumple con el perfil, se remueve, se designa su reemplazo y se promueven  acciones disciplinarias y penales a que haya lugar</t>
  </si>
  <si>
    <t>Si al hacer seguimientno a las cuentas se detecta que su turno de pago no corresponde al asignado, se establece el turno que le corresponda y se procede a cancelar las que cuenten con el derecho.</t>
  </si>
  <si>
    <t>En el evento de detectarse que se certificó la ejecución satisfactoria de un contrato, convenio o programas, se suspende el proceso de pago, se comunica al Tesorero y al Supervisor, se evalua la continuidad del supervisor y se promueven  acciones disciplinarias y penales que se determinen.</t>
  </si>
  <si>
    <t>Cuando se detecten establecimientos de comercio o industriales que no funcionaban si en lleno de los requisitos, se impide su funcionamiento hasta que reuna los requisitos y se promueven las actuaiones administrativas y de policía que correspondan.</t>
  </si>
  <si>
    <t>Cuando se detecten conceptos que menoscaben los intereses de la entidad  y sus consideraciones o fundamentos no correspondan a la realidad o no sean procedentes, se devuelven a quienes los proyectan con las observaciones pertinentes, se solicitan explicaciones y la corrección del  concepto.</t>
  </si>
  <si>
    <t>Cuando se advierta que las convocatorias para participar en los programas de formación, se requiere al promotor para que aclare y explique y para que haga la convocatoria abierta al público y se asegure de hacerlo por los canales indicados</t>
  </si>
  <si>
    <t>Cuando se advierta que no se entrega información pública a la ciudadanía o no se publiica en la página web o en los portales del estado colombiano, se require a quien la genera o custodia para que la entregue o divulge, o remita a Sistemas de la entidad para que la publique</t>
  </si>
  <si>
    <t xml:space="preserve">Cuando se advierta que no se hacen las convocatorias abiertas y masivas para la realización y partiicipacion de los eventos de Rendición de cuentas, a traves de los medios y canales adecuados, se requiere a los involucrados para que aclaren y expliquen, y para que hagan las convocatorias públicas, abiertas y por canales masivos </t>
  </si>
  <si>
    <t xml:space="preserve">Cuando, en los controles administrativos o policivos, se encuentren establecimientos públicos comerciales o industriales abiertos y funcionando sin el lleno de requisitos y licencias, se restringe su funcionamiento y operación y se promueven las actuaciones de policía y administrativas que correspondan </t>
  </si>
  <si>
    <t>En el evento de detectarse la proyección de actos administrativos, políticas u orientaciones irregulares o que no correspondan con los soportes probatorios o con los intereses de la entidad, se requiere al funcionario que proyecta para que aclare, sustente o corrija.</t>
  </si>
  <si>
    <t>Cuando se detecten funcionarios recibiendo dádivas para favorecer a infractores del orden público, de la sana convivencia, la calidad de bienes o servicios ofrecidos al público, precios, y/o pesas y medidas por fuera de lo permitido, se aplican los correctivos administrativo y policivos, se levanta un acta de lo actuado y se promueven investigaciones disciplinarias y penales.</t>
  </si>
  <si>
    <t xml:space="preserve">En el evento de que se detecten talas de árboles, quemas o alteración de lugares de paisajes no autorizados por las autoridades competentes; se suspenden las actividades no autorizadas, y se promueven  acciones policivas y penales que se consideren. </t>
  </si>
  <si>
    <t>En el evento de detectarse la entrega irregular de información confidencial, reservada o clasificada para favorecer a un tercero, se bloquea el acceso a la información, se requiere a los funcionarios involucrados para que aclaren y ezpliquen y se promueven las acciones disciplinarias que correspondan</t>
  </si>
  <si>
    <t xml:space="preserve">Secretaría de Planeación, Oficina de control interno </t>
  </si>
  <si>
    <t xml:space="preserve"> 1 vez, Primer Semestre de 2019</t>
  </si>
  <si>
    <t>Dar a conocer la forma como debe operar la administración, cómo deben tomarse las decisiones y cómo deben registrarse las opiniones de los directivos</t>
  </si>
  <si>
    <t>Cuando se detecten duplicidades, confusión o necesidad de asignar una función, se debe revisar el Modelo de Operación por Procesos para distribuir responsabilidades y hacer los ajustes en las caracterizaciones y procedimientos internos</t>
  </si>
  <si>
    <t xml:space="preserve">Difundir el manual de funciones, las caracterizaciones de los procesos y los procedimientos internos </t>
  </si>
  <si>
    <t>Oficina Asesora de Planeación Estratégica y Gestión y Oficina de control interno</t>
  </si>
  <si>
    <t xml:space="preserve">Socializar las funciones, responsabilidades y deberes de los cargos y procesos de la entidad para promover su cumplimiento </t>
  </si>
  <si>
    <t xml:space="preserve">Cuando se detecte confusión o ausencia de asignación de una función, tarea esencial o responsabilidad, se deben ajustar las caracterizacioones de los procesos y los procedimientos internos </t>
  </si>
  <si>
    <t>Acta, planilla asistencia, registro fotográfico</t>
  </si>
  <si>
    <t>Se hace la convocatoria para difundir el manual de funciones, las caracterizaciones y los procedimientos internos y, se realiza el evento en el sitio y lugar programado</t>
  </si>
  <si>
    <r>
      <rPr>
        <b/>
        <sz val="11"/>
        <color theme="1"/>
        <rFont val="Calibri"/>
        <family val="2"/>
        <scheme val="minor"/>
      </rPr>
      <t>Indicador de Gestión</t>
    </r>
    <r>
      <rPr>
        <sz val="11"/>
        <color theme="1"/>
        <rFont val="Calibri"/>
        <family val="2"/>
        <scheme val="minor"/>
      </rPr>
      <t xml:space="preserve">
# de actividades realizadas para mejorar la infraestructura tecnológica de la entidad  / # de ctividades programadas para mejorar la infraestructura tecnológica de la entidad  *100     </t>
    </r>
  </si>
  <si>
    <t>ALCALDÍA MUNICIPAL DE CIÉNAGA - MAGDALENA
HERRAMIENTA DE SEGUIMIENTO MAPA DE RIESGOS DE CORRUPCIÓN 2019</t>
  </si>
  <si>
    <t>Procentaje de cumplimiento</t>
  </si>
  <si>
    <t>Numerador</t>
  </si>
  <si>
    <t>Denominador</t>
  </si>
  <si>
    <t>Avance</t>
  </si>
  <si>
    <t>Observaciones</t>
  </si>
  <si>
    <t>SEGUIMIENTO</t>
  </si>
  <si>
    <t>D+A13:U19EPENDENCIA</t>
  </si>
  <si>
    <t>Frecuencia trimestral: 
# de planes de acción por procesos evaluados por control interno / No de planes de acción por procesos suscritos en la vigencia *100%</t>
  </si>
  <si>
    <t>Frecuencia cuatrimestral: 
# de informes de seguimiento al Plan Anticorrupción y de Atención al Ciudadano / No de informes programados (3) *100%</t>
  </si>
  <si>
    <t>Indicador de Gestión
# de herramientas técnicas, ofimáticas, software para hacer seguimiento e informes sobre planes, programas y proyectos / # de herramientas técnicas, ofimáticas, software programadas para cumplir esas tareas *100</t>
  </si>
  <si>
    <t>Guía Riesgo</t>
  </si>
  <si>
    <t>12, 16, 40</t>
  </si>
  <si>
    <t>3, 8, 9, 14, 17, 21,24, 31, 34, 39, 43, 45, 46, 49</t>
  </si>
  <si>
    <t>3,5,6,9, 10, 11, 14, 15, 19,26, 28, 29, 30, 32, 35, 36, 37, 38, 40, 47, 48, 50, 51</t>
  </si>
  <si>
    <t>TOTAL AVANCE CUMPLIMIENTO CUATRIMESTRE</t>
  </si>
  <si>
    <t>Socialización del Manual de Implementación del Código de Integridad con los líderes por procesos.</t>
  </si>
  <si>
    <t>Jefe de Talento Humano</t>
  </si>
  <si>
    <t>Febrero de 2019</t>
  </si>
  <si>
    <t>Formulación del plan de trabajo con asignación de roles, objetivos claros, herramientas a implementar y cronograma.</t>
  </si>
  <si>
    <t xml:space="preserve">Implementación del Código de Integridad a través de las actividades de la caja de herramienta, socializaciones, encuestas, actividades de: activación, fomento, ejemplificación, compromisos, teste de percepción, </t>
  </si>
  <si>
    <t>Hasta abril del 2019</t>
  </si>
  <si>
    <t>Evaluación de la implementación del Código Integridad, publicación de informe.</t>
  </si>
  <si>
    <t>Mayo de 2019</t>
  </si>
  <si>
    <t>Capacitación  Integridad y legalidad en el servicio público (valores del servidor público – Código de Integridad)</t>
  </si>
  <si>
    <t>Junio de 2019</t>
  </si>
  <si>
    <t>Capacitación sobre Gestión Ética institucional y profesional</t>
  </si>
  <si>
    <t>Agosto de 2019</t>
  </si>
  <si>
    <t>Capacitación sobre trabajo y pensamiento en equipo</t>
  </si>
  <si>
    <t>Septiembre de 2019</t>
  </si>
  <si>
    <t>SEGUIMIENTO COMPONENTE CULTURA DE LA INTEGRIDAD Y LA LEGALIDAD</t>
  </si>
  <si>
    <r>
      <rPr>
        <b/>
        <sz val="11"/>
        <color rgb="FF000000"/>
        <rFont val="Arial"/>
        <family val="2"/>
      </rPr>
      <t xml:space="preserve">Indicador de Cumplimiento </t>
    </r>
    <r>
      <rPr>
        <u/>
        <sz val="11"/>
        <color rgb="FF000000"/>
        <rFont val="Arial"/>
        <family val="2"/>
      </rPr>
      <t xml:space="preserve">
</t>
    </r>
    <r>
      <rPr>
        <sz val="11"/>
        <color rgb="FF000000"/>
        <rFont val="Arial"/>
        <family val="2"/>
      </rPr>
      <t>Plan de trabajo de implementación del Código de Integridad formulado y socializado.</t>
    </r>
  </si>
  <si>
    <r>
      <rPr>
        <b/>
        <sz val="11"/>
        <color rgb="FF000000"/>
        <rFont val="Arial"/>
        <family val="2"/>
      </rPr>
      <t>Indicador de Gestión</t>
    </r>
    <r>
      <rPr>
        <u/>
        <sz val="11"/>
        <color rgb="FF000000"/>
        <rFont val="Arial"/>
        <family val="2"/>
      </rPr>
      <t xml:space="preserve">
</t>
    </r>
    <r>
      <rPr>
        <sz val="11"/>
        <color rgb="FF000000"/>
        <rFont val="Arial"/>
        <family val="2"/>
      </rPr>
      <t xml:space="preserve">
No de actividad establecidas en el plan para implementación del Código de Integridad desarrolladas / No de actividades programadas.</t>
    </r>
  </si>
  <si>
    <r>
      <rPr>
        <b/>
        <sz val="11"/>
        <color rgb="FF000000"/>
        <rFont val="Arial"/>
        <family val="2"/>
      </rPr>
      <t>Indicador de Cumplimiento</t>
    </r>
    <r>
      <rPr>
        <sz val="11"/>
        <color rgb="FF000000"/>
        <rFont val="Arial"/>
        <family val="2"/>
      </rPr>
      <t xml:space="preserve">
Informe de resultados de la implementación del Código de Integridad</t>
    </r>
  </si>
  <si>
    <r>
      <rPr>
        <b/>
        <u/>
        <sz val="11"/>
        <color rgb="FF000000"/>
        <rFont val="Arial"/>
        <family val="2"/>
      </rPr>
      <t xml:space="preserve">Indicador de Gestión </t>
    </r>
    <r>
      <rPr>
        <u/>
        <sz val="11"/>
        <color rgb="FF000000"/>
        <rFont val="Arial"/>
        <family val="2"/>
      </rPr>
      <t xml:space="preserve">
</t>
    </r>
    <r>
      <rPr>
        <sz val="11"/>
        <color rgb="FF000000"/>
        <rFont val="Arial"/>
        <family val="2"/>
      </rPr>
      <t>No de capacitaciones y/o espacios de sensibilización sobre integridad y gestión ética realizados / No de capacitaciones y/o espacios de sensibilización sobre integridad y gestión ética programados</t>
    </r>
  </si>
  <si>
    <t>Actualización del Manual de Procesos y Procedimientos</t>
  </si>
  <si>
    <t xml:space="preserve">Jefe de Oficina de Planeación y Secretario Administrativo </t>
  </si>
  <si>
    <t>Segundo Semestre de 2019</t>
  </si>
  <si>
    <t>Conformación de un equipo o comité antitrámites para el análisis de la racionalización, y formulación y ejecución del Plan de Trabajo de racionalización</t>
  </si>
  <si>
    <t>Jefe de Oficina de Planeación</t>
  </si>
  <si>
    <t>Marzo de 2019</t>
  </si>
  <si>
    <t>Elaboración del análisis diagnóstico de los trámites identificados a partir de la información recopiladas, y formulación de las acciones identificadas para el rediseño de los trámites</t>
  </si>
  <si>
    <t>Comité antitrámites</t>
  </si>
  <si>
    <t>Ejecución de las acciones de rediseño de trámites establecidas en el plan de racionalización o de mejora.</t>
  </si>
  <si>
    <r>
      <rPr>
        <b/>
        <sz val="11"/>
        <color rgb="FF000000"/>
        <rFont val="Arial"/>
        <family val="2"/>
      </rPr>
      <t>Indicador de Cumplimiento</t>
    </r>
    <r>
      <rPr>
        <sz val="11"/>
        <color rgb="FF000000"/>
        <rFont val="Arial"/>
        <family val="2"/>
      </rPr>
      <t xml:space="preserve">
Manual de Implementación Socializado
</t>
    </r>
  </si>
  <si>
    <r>
      <rPr>
        <b/>
        <sz val="11"/>
        <color rgb="FF000000"/>
        <rFont val="Arial"/>
        <family val="2"/>
      </rPr>
      <t xml:space="preserve">
Indicador de Cumplimiento</t>
    </r>
    <r>
      <rPr>
        <sz val="11"/>
        <color rgb="FF000000"/>
        <rFont val="Arial"/>
        <family val="2"/>
      </rPr>
      <t xml:space="preserve">
# de líderes de proceso a los que se socializó el Manual de Implementación del Código de Integridad / # de líderes de procesos *100</t>
    </r>
  </si>
  <si>
    <r>
      <rPr>
        <b/>
        <sz val="11"/>
        <color rgb="FF000000"/>
        <rFont val="Arial"/>
        <family val="2"/>
      </rPr>
      <t>Indicador de Cumplimiento</t>
    </r>
    <r>
      <rPr>
        <sz val="11"/>
        <color rgb="FF000000"/>
        <rFont val="Arial"/>
        <family val="2"/>
      </rPr>
      <t xml:space="preserve">
Manual Actualizado
</t>
    </r>
    <r>
      <rPr>
        <b/>
        <sz val="11"/>
        <color rgb="FF000000"/>
        <rFont val="Arial"/>
        <family val="2"/>
      </rPr>
      <t/>
    </r>
  </si>
  <si>
    <r>
      <rPr>
        <b/>
        <sz val="11"/>
        <color rgb="FF000000"/>
        <rFont val="Arial"/>
        <family val="2"/>
      </rPr>
      <t>Indicador de Cumplimiento</t>
    </r>
    <r>
      <rPr>
        <sz val="11"/>
        <color rgb="FF000000"/>
        <rFont val="Arial"/>
        <family val="2"/>
      </rPr>
      <t xml:space="preserve">
Comité creado</t>
    </r>
  </si>
  <si>
    <r>
      <rPr>
        <b/>
        <sz val="11"/>
        <color rgb="FF000000"/>
        <rFont val="Arial"/>
        <family val="2"/>
      </rPr>
      <t>Indicador de Cumplimiento</t>
    </r>
    <r>
      <rPr>
        <u/>
        <sz val="11"/>
        <color rgb="FF000000"/>
        <rFont val="Arial"/>
        <family val="2"/>
      </rPr>
      <t xml:space="preserve">
</t>
    </r>
    <r>
      <rPr>
        <sz val="11"/>
        <color rgb="FF000000"/>
        <rFont val="Arial"/>
        <family val="2"/>
      </rPr>
      <t>Diagnóstico realizado y comunicado
Plan de trabajo de racionalización formulad</t>
    </r>
    <r>
      <rPr>
        <u/>
        <sz val="11"/>
        <color rgb="FF000000"/>
        <rFont val="Arial"/>
        <family val="2"/>
      </rPr>
      <t xml:space="preserve">o
</t>
    </r>
  </si>
  <si>
    <r>
      <rPr>
        <b/>
        <sz val="11"/>
        <color rgb="FF000000"/>
        <rFont val="Arial"/>
        <family val="2"/>
      </rPr>
      <t xml:space="preserve">Indicador de Gestión
</t>
    </r>
    <r>
      <rPr>
        <sz val="11"/>
        <color rgb="FF000000"/>
        <rFont val="Arial"/>
        <family val="2"/>
      </rPr>
      <t># de trámites racionalizados o mejorados / # de trámites priorizados</t>
    </r>
    <r>
      <rPr>
        <u/>
        <sz val="11"/>
        <color rgb="FF000000"/>
        <rFont val="Arial"/>
        <family val="2"/>
      </rPr>
      <t xml:space="preserve">
</t>
    </r>
  </si>
  <si>
    <t>Elaboración del cronograma de rendición de cuentas 2019 que establezca las actividades de acuerdo a cada fase a desarrollar en la vigencia. El cronograma debe establecer las actividades inherentes a cada fase: información, diálogos, incentivos y lenguaje claro</t>
  </si>
  <si>
    <t>Oficina asesora de comunicaciones y prensa</t>
  </si>
  <si>
    <t>Ejecución del cronograma de rendición de cuentas 2019.</t>
  </si>
  <si>
    <t>Desde Marzo de 2019</t>
  </si>
  <si>
    <t>Capacitación dirigida a funcionarios sobre rendición de cuentas y control social</t>
  </si>
  <si>
    <t>Jefe de talento humano</t>
  </si>
  <si>
    <t>Abril de 2019</t>
  </si>
  <si>
    <t>Evaluaciones a los eventos de rendición de cuentas. De cualquiera de las fase y siempre que se realice.</t>
  </si>
  <si>
    <t xml:space="preserve">Permanente </t>
  </si>
  <si>
    <t># de informes de evaluación publicados / # de actividades de rendición de cuentas realizadas.</t>
  </si>
  <si>
    <t>SEGUIMIENTO COMPONENTE ANTITRÁMITE</t>
  </si>
  <si>
    <r>
      <rPr>
        <b/>
        <sz val="9"/>
        <color rgb="FF000000"/>
        <rFont val="Arial"/>
        <family val="2"/>
      </rPr>
      <t>Indicador de Cumplimiento</t>
    </r>
    <r>
      <rPr>
        <u/>
        <sz val="9"/>
        <color rgb="FF000000"/>
        <rFont val="Arial"/>
        <family val="2"/>
      </rPr>
      <t xml:space="preserve">
</t>
    </r>
    <r>
      <rPr>
        <sz val="9"/>
        <color rgb="FF000000"/>
        <rFont val="Arial"/>
        <family val="2"/>
      </rPr>
      <t>Cronograma de rendición de cuentas elaborado</t>
    </r>
  </si>
  <si>
    <r>
      <rPr>
        <b/>
        <sz val="9"/>
        <color rgb="FF000000"/>
        <rFont val="Arial"/>
        <family val="2"/>
      </rPr>
      <t>Indicador de Gestión</t>
    </r>
    <r>
      <rPr>
        <sz val="9"/>
        <color rgb="FF000000"/>
        <rFont val="Arial"/>
        <family val="2"/>
      </rPr>
      <t xml:space="preserve">
# de actividades de rendición de cuentas realizadas / # de actividades de rendición de cuentas programadas.</t>
    </r>
  </si>
  <si>
    <r>
      <rPr>
        <b/>
        <sz val="9"/>
        <color rgb="FF000000"/>
        <rFont val="Arial"/>
        <family val="2"/>
      </rPr>
      <t>Indicador de Gestión</t>
    </r>
    <r>
      <rPr>
        <sz val="9"/>
        <color rgb="FF000000"/>
        <rFont val="Arial"/>
        <family val="2"/>
      </rPr>
      <t xml:space="preserve">
# de capacitaciones realizadas  / # programadas</t>
    </r>
  </si>
  <si>
    <t>Actualizar la página web con toda la información mínima obligatoria exigida por las políticas de transparencia y la rendición de cuentas</t>
  </si>
  <si>
    <t>Funcionario de sistemas - web máster</t>
  </si>
  <si>
    <t>Monitorear el cumplimiento de la Política de Transparencia, monitoreando los términos y calidad de la información</t>
  </si>
  <si>
    <t xml:space="preserve">Mensual </t>
  </si>
  <si>
    <t>SEGUIMIENTO COMPONENTE RENDICIÓN DE CUENTAS</t>
  </si>
  <si>
    <t>Funcionario de sistemas - web máster
(Todos los procesos comprometidos con suministro de información)</t>
  </si>
  <si>
    <r>
      <rPr>
        <b/>
        <sz val="9"/>
        <color rgb="FF000000"/>
        <rFont val="Arial"/>
        <family val="2"/>
      </rPr>
      <t>Indicador de Gestión</t>
    </r>
    <r>
      <rPr>
        <u/>
        <sz val="9"/>
        <color rgb="FF000000"/>
        <rFont val="Arial"/>
        <family val="2"/>
      </rPr>
      <t xml:space="preserve">
</t>
    </r>
    <r>
      <rPr>
        <sz val="9"/>
        <color rgb="FF000000"/>
        <rFont val="Arial"/>
        <family val="2"/>
      </rPr>
      <t xml:space="preserve">
# de información mínima obligatoria publicada / # de información mínima obligatoria</t>
    </r>
    <r>
      <rPr>
        <u/>
        <sz val="9"/>
        <color rgb="FF000000"/>
        <rFont val="Arial"/>
        <family val="2"/>
      </rPr>
      <t xml:space="preserve"> </t>
    </r>
  </si>
  <si>
    <r>
      <rPr>
        <b/>
        <sz val="9"/>
        <color rgb="FF000000"/>
        <rFont val="Arial"/>
        <family val="2"/>
      </rPr>
      <t>Indicador de Gestión</t>
    </r>
    <r>
      <rPr>
        <u/>
        <sz val="9"/>
        <color rgb="FF000000"/>
        <rFont val="Arial"/>
        <family val="2"/>
      </rPr>
      <t xml:space="preserve">
</t>
    </r>
    <r>
      <rPr>
        <sz val="9"/>
        <color rgb="FF000000"/>
        <rFont val="Arial"/>
        <family val="2"/>
      </rPr>
      <t># de seguimientos / # de meses (12)</t>
    </r>
  </si>
  <si>
    <t>SEGUIMIENTO COMPONENTE TRANSPARENCIA Y ACCESO A LA INFORMACIÓN PÚBLICA</t>
  </si>
  <si>
    <t>SEGUIMIENTO COMPONENTE ATENCIÓN AL CIUDADANO</t>
  </si>
  <si>
    <t>Implementación de la oficina de atención al ciudadano</t>
  </si>
  <si>
    <t>Adquisición, desarrollo o renta de un software o aplicación para gestión automática u homogenización de la información de peticiones, quejas y reclamos</t>
  </si>
  <si>
    <t xml:space="preserve">Oficina de sistemas </t>
  </si>
  <si>
    <t>Aplicación de encuestas de satisfacción sobre servicios o atención brindada</t>
  </si>
  <si>
    <t>Todos los procesos</t>
  </si>
  <si>
    <t>A partir de abril, todos los procesos</t>
  </si>
  <si>
    <r>
      <rPr>
        <b/>
        <sz val="12"/>
        <color rgb="FF000000"/>
        <rFont val="Arial"/>
        <family val="2"/>
      </rPr>
      <t xml:space="preserve">Indicador de Cumplimiento </t>
    </r>
    <r>
      <rPr>
        <sz val="12"/>
        <color rgb="FF000000"/>
        <rFont val="Arial"/>
        <family val="2"/>
      </rPr>
      <t xml:space="preserve">
Oficina de Atención al Ciudadano en Operación </t>
    </r>
  </si>
  <si>
    <r>
      <rPr>
        <b/>
        <sz val="12"/>
        <color rgb="FF000000"/>
        <rFont val="Arial"/>
        <family val="2"/>
      </rPr>
      <t xml:space="preserve">Indicador de Cumplimiento </t>
    </r>
    <r>
      <rPr>
        <sz val="12"/>
        <color rgb="FF000000"/>
        <rFont val="Arial"/>
        <family val="2"/>
      </rPr>
      <t xml:space="preserve">
Aplicación o software en operación 
Formulario electrónico de PQRS rediseñado y habilitado</t>
    </r>
  </si>
  <si>
    <r>
      <rPr>
        <b/>
        <sz val="12"/>
        <color rgb="FF000000"/>
        <rFont val="Arial"/>
        <family val="2"/>
      </rPr>
      <t>Indicador de Gestión</t>
    </r>
    <r>
      <rPr>
        <u/>
        <sz val="12"/>
        <color rgb="FF000000"/>
        <rFont val="Arial"/>
        <family val="2"/>
      </rPr>
      <t xml:space="preserve">
</t>
    </r>
    <r>
      <rPr>
        <sz val="12"/>
        <color rgb="FF000000"/>
        <rFont val="Arial"/>
        <family val="2"/>
      </rPr>
      <t xml:space="preserve">
# de encuestas con alto índice de satisfacción / # de encueStas diligenciados </t>
    </r>
  </si>
  <si>
    <t>Componente</t>
  </si>
  <si>
    <t>Resultado</t>
  </si>
  <si>
    <t>Mapa de Riesgos de Corrupción</t>
  </si>
  <si>
    <t>Racionalización de Trámites</t>
  </si>
  <si>
    <t>Rendición de Cuentas</t>
  </si>
  <si>
    <t>Atención al Ciudadano</t>
  </si>
  <si>
    <t>Transparencia y Acceso a la Información Pública</t>
  </si>
  <si>
    <t>TOTAL AVANCE CUATRIMESTRE</t>
  </si>
  <si>
    <t>Legalidad e Integridad</t>
  </si>
  <si>
    <t>POR CUMPLIR</t>
  </si>
  <si>
    <t>La Responsabilidad Institucional, se encuentra en los planes de accion de cada unidad ejecutora.</t>
  </si>
  <si>
    <t>No se han realizado actividades de Induccion por procesos, pues el manual de procesos  esta por intervenirse</t>
  </si>
  <si>
    <t>Se estan realizando los primeros pasos, capacitaciones para analizar la pertinencia del mapa de procesos , igualmente la periocidad es hasta finalizar el mes de Junio</t>
  </si>
  <si>
    <t xml:space="preserve">Actividad realizada </t>
  </si>
  <si>
    <t xml:space="preserve">Como no se ha actualizado el manuial de procesos, solo se puede enviar las metas dentro de los planes de accion de cada secretaria y oficina asesora </t>
  </si>
  <si>
    <t>Actividad realizada (Seminarios-Talleres impartidos por la ESAP)</t>
  </si>
  <si>
    <t xml:space="preserve">Actividad realizada parcialmente; en la capacitacion del plan anticorrupcion y atención al ciudadano se mostraraon los procesos por cada dependencia, pero se concluyo que el mapa de procesos se debe intervenir, pues no se ajusta a la realidad actual del ente territorial, pero la fecha no existe una contratacion externa , ni personal de la alcaldia que se haya designado para esta actividad. </t>
  </si>
  <si>
    <t>El manual de Funciones se socializa en todas las dependencias y cuando ingresa una persona a la planta central. Los procesos y procedimientos internos no se socializan debido que en la actualidad no se ajustan en su totalidad a los procesos del ente territorial .</t>
  </si>
  <si>
    <t>Se implemeto el codigo de integridad, se realizo una capacitcaion dentro del marco del plana anticorrupcion a funcionarios y grupos de interes. De igual forma la oficina de talento humano realizo unas cartilllas para seguir difundiendo la informacion, y se encuentra en espera la capacitacion total del codigo de integridad, para entregar el material didactico.</t>
  </si>
  <si>
    <t>Se impartio capacitación en el mes de enero, sobre la ley 1712 de 2014 referente a la información minima a publicar, dentro de las politicas del plan anticorrupcion y atención al ciudadano que fue liderado por la oficina asesora de planeacion estrategica y gestion.</t>
  </si>
  <si>
    <t>Actividad realizada</t>
  </si>
  <si>
    <t>Se realizo una capacitcaion dentro del marco del plana anticorrupcion y atención a ciudadanos a los funcionarios de la alcaldia y grupos de interes en el mes de Enero.</t>
  </si>
  <si>
    <t xml:space="preserve">Actividad realizada, a traves del seguimiento a la interventoria y la verificacion del cumplimiento de la labor del  apoyo a la supervision </t>
  </si>
  <si>
    <t xml:space="preserve">Actividad Realizada, se puede comprobar en los informes de supervision , donde se da cumplimiento a la meta trazada y la poblacion objetivo. </t>
  </si>
  <si>
    <t xml:space="preserve">Actividad que se realiza continuamente de acuerdo a la contratación. </t>
  </si>
  <si>
    <t>Actividad Realizada</t>
  </si>
  <si>
    <t>Actividad realizada continuamente.</t>
  </si>
  <si>
    <t xml:space="preserve">Se realiza acompañamiento, pues es competencia del Hospital Departamental ESE Hospital San Cristobal. </t>
  </si>
  <si>
    <t>La Oficina de Medio Ambiente, realiza acompañamiento en la denuncia, e informa a la institucion competente del territorio, en el caso del municipio es CORPAMAG, esta institucion si tiene la competencia para sancionar.   (Responsable-Scretaria de Innfraestructura y Desarrollo Economico Sostenible).</t>
  </si>
  <si>
    <t>Actividad No realizada</t>
  </si>
  <si>
    <t>Actividad No realizada.</t>
  </si>
  <si>
    <t>Actividad Realizada.</t>
  </si>
  <si>
    <t>Actividad Realizada cada ves que se solicitan los permisos. (Responsable-Scretaria de Innfraestructura y Desarrollo Economico Sostenible).</t>
  </si>
  <si>
    <t>Actividad Realizada, con lideres sociales y grupos de valores</t>
  </si>
  <si>
    <t xml:space="preserve">Actividad Realizada. La Oficina Asesora de Comunicaciones y Prensa recibe las Convocatorias de las diferentes Dependencias y se encarga de publicar y difundir la información a traves de los medios. pagina web, redes sociales.  </t>
  </si>
  <si>
    <t>Se realizo una capacitcaion dentro del marco del plana anticorrupcion y atención al ciudadano a los funcionarios de la alcaldia y grupos de interes en el mes de Enero.</t>
  </si>
  <si>
    <t>Actividad No Realizada</t>
  </si>
  <si>
    <t xml:space="preserve">En constante revision. los profesionales de Calidad Educativa, Cobertura Educativa y el area  financiera, se encuentran en constante contacto con los rectores de cada institución educativa haciendo asistencias tecnicas y segumientos,   para ello se revizan  los PEI (Planes Educativos Institucionales),  PMI (Planes  de mejora Institucionales) ,  las Rutas de mejoramiento institucional , los sistemas de evaluacion educativas y resusltados de pruebas de conocomiento,  seguimiento del manejo de FOSE y lseguimiento a los informes y acciones de mejora de las I.E. </t>
  </si>
  <si>
    <t xml:space="preserve">Actividad realizada, la  Secretaria de Educacion tiene unos formatos prestablecidos por el MEN (Ministerio de Educación  Nacional); para la presentacion de los informes de supervision y soportes. Los cuales  llevan videos, certificaciones, fotos de su labor en cada I.E. </t>
  </si>
  <si>
    <t>Se implemeto el codigo de integridad, se realizo una capacitcaion dentro del marco del plan anticorrupcion a funcionarios y grupos de interes. De igual forma la oficina de talento humano realizo unas cartilllas para seguir difundiendo la informacion, y se encuentra en espera la capacitacion total del codigo de integridad, para entregar el material didactico.</t>
  </si>
  <si>
    <t>repite</t>
  </si>
  <si>
    <t>repetida</t>
  </si>
  <si>
    <t>Repite</t>
  </si>
  <si>
    <t>Las Diferentes dependencias remiten sus convocatorias a la Oficina De Comunicaciones y Prensa para que estos participen a traves de los diferentes medios(Pagina web institucional, redes sociales) a toda la Ciudadania.</t>
  </si>
  <si>
    <t>Actividad realizada.</t>
  </si>
  <si>
    <t xml:space="preserve">Actividad Realizada. </t>
  </si>
  <si>
    <t>Actividad realizada Permanentemente</t>
  </si>
  <si>
    <t>Repite.</t>
  </si>
  <si>
    <t>Actividad Realizada. La Entidad cuenta con un sistema que registra el estado de la cuenta y desde la pagina web institucional con un radicado se puede verificar los movimientos de esta.</t>
  </si>
  <si>
    <t>La secretaria de Hacienda se rige por proyecto de Acuerdo concedido por el Concejo Municipal. En este se establece los procedimientos a seguir.</t>
  </si>
  <si>
    <t>Actividad Realizada en cada Selección de proponentes</t>
  </si>
  <si>
    <t>Actividad Realizada con cada Contratista sea personal Natural o Juridica.</t>
  </si>
  <si>
    <t>La orden de pago y el comprobante de egreso contiene los descuentos de ley.</t>
  </si>
  <si>
    <t xml:space="preserve">Actividad No realizada, pero tienen plazo hasta finales del segundo semestre de la presente anualidad </t>
  </si>
  <si>
    <t>Actividad No realizada, pero se cuenta con plazo hasta finales del segundo semestre de la presente anualidad.</t>
  </si>
  <si>
    <t>Actividad realizada; se encuentra plazmaada en el manual de contratación de la Entidad.</t>
  </si>
  <si>
    <t>Actividad Realizada por el Profesional encargado de Almacen, Adscrito a la secretaria Administrativa</t>
  </si>
  <si>
    <t>Actividad Realizada por el Grupo Interno de Talento Humano.</t>
  </si>
  <si>
    <t>Actividad Realizada (A la Fecha algunos funcionarios deben subir la declaracion de bienes y renta)</t>
  </si>
  <si>
    <t>Actividad Relizada.</t>
  </si>
  <si>
    <t xml:space="preserve">La herramienta no esta diseñada a la fecha. </t>
  </si>
  <si>
    <t>Actividad No realizada. No se cuenta con una Dependencia o Funcionario resposable de la parte de sistemas de la Entidad.</t>
  </si>
  <si>
    <t>A traves de informes de supervision y cumplimiento se verifican la veracidad en la ejecucion del objeto contractual en la Oficina de Control Interno.</t>
  </si>
  <si>
    <t>Realizada. El lider de proceso de cada dependencia vela por la calidad y veracidad de la informacion que sus subalternos cargan.</t>
  </si>
  <si>
    <t>No realizada a la fecha.</t>
  </si>
  <si>
    <t>Realizado parcialmente.</t>
  </si>
  <si>
    <t>Manual no actualizado, apenas dando los primeros pasos, a traves de la capacitacion del personal a cargo.</t>
  </si>
  <si>
    <t>Actividad No Realizada.</t>
  </si>
  <si>
    <t>Actividad No Realizada. Comité No creado.</t>
  </si>
  <si>
    <t>Tramites en suit racionalizados.</t>
  </si>
  <si>
    <t>Tramites racionalizados y mejorados en plataforma suit.</t>
  </si>
  <si>
    <r>
      <rPr>
        <sz val="9"/>
        <color theme="1"/>
        <rFont val="Arial"/>
        <family val="2"/>
      </rPr>
      <t>Crograma en construcción.</t>
    </r>
    <r>
      <rPr>
        <sz val="11"/>
        <color theme="1"/>
        <rFont val="Arial"/>
        <family val="2"/>
      </rPr>
      <t xml:space="preserve"> </t>
    </r>
  </si>
  <si>
    <t>En recopilacion de datos para la realizacion de Rendicion de Cuentas 2019.</t>
  </si>
  <si>
    <t>Actividad realizada de manera permanente.</t>
  </si>
  <si>
    <t>Se deben realizar mas monitoreos.</t>
  </si>
  <si>
    <t>La planta central todavia no ha implemetado la oficina de atencion al ciudadano. Secretaria de Educacion esta al dia con esta actividad.</t>
  </si>
  <si>
    <t>La planta central no cuenta con un software de operación. La secretaria de Educación si cuenta con uno.</t>
  </si>
  <si>
    <t>Actividad sin realizarse.</t>
  </si>
  <si>
    <t xml:space="preserve">Actividad Realizada. Se tiene en cuenta la evaluación de desempeño laboral. </t>
  </si>
  <si>
    <r>
      <rPr>
        <b/>
        <sz val="11"/>
        <color rgb="FF000000"/>
        <rFont val="Arial"/>
        <family val="2"/>
      </rPr>
      <t>Indicador de Gestión</t>
    </r>
    <r>
      <rPr>
        <u/>
        <sz val="11"/>
        <color rgb="FF000000"/>
        <rFont val="Arial"/>
        <family val="2"/>
      </rPr>
      <t xml:space="preserve">
</t>
    </r>
    <r>
      <rPr>
        <sz val="11"/>
        <color rgb="FF000000"/>
        <rFont val="Arial"/>
        <family val="2"/>
      </rPr>
      <t># de procedimientos actualizados o construidos / # de procedimientos priorizados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</si>
</sst>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6" x14ac:knownFonts="1">
    <font>
      <sz val="11"/>
      <color theme="1"/>
      <name val="Calibri"/>
      <family val="2"/>
      <scheme val="minor"/>
    </font>
    <font>
      <b/>
      <sz val="12"/>
      <name val="Arial"/>
      <family val="2"/>
    </font>
    <font>
      <sz val="12"/>
      <name val="Arial"/>
      <family val="2"/>
    </font>
    <font>
      <sz val="11"/>
      <color theme="1"/>
      <name val="Arial"/>
      <family val="2"/>
    </font>
    <font>
      <sz val="12"/>
      <color theme="1"/>
      <name val="Arial"/>
      <family val="2"/>
    </font>
    <font>
      <sz val="12"/>
      <color theme="0"/>
      <name val="Arial"/>
      <family val="2"/>
    </font>
    <font>
      <sz val="12"/>
      <color rgb="FF000000"/>
      <name val="Arial"/>
      <family val="2"/>
    </font>
    <font>
      <b/>
      <sz val="12"/>
      <color theme="0"/>
      <name val="Arial"/>
      <family val="2"/>
    </font>
    <font>
      <b/>
      <sz val="12"/>
      <color theme="1"/>
      <name val="Arial"/>
      <family val="2"/>
    </font>
    <font>
      <sz val="10"/>
      <color theme="1"/>
      <name val="Arial"/>
      <family val="2"/>
    </font>
    <font>
      <b/>
      <sz val="11"/>
      <color theme="0"/>
      <name val="Arial"/>
      <family val="2"/>
    </font>
    <font>
      <b/>
      <sz val="14"/>
      <color theme="0"/>
      <name val="Arial"/>
      <family val="2"/>
    </font>
    <font>
      <b/>
      <sz val="16"/>
      <color theme="0"/>
      <name val="Arial"/>
      <family val="2"/>
    </font>
    <font>
      <sz val="12"/>
      <color indexed="8"/>
      <name val="Arial"/>
      <family val="2"/>
    </font>
    <font>
      <sz val="8"/>
      <color theme="1"/>
      <name val="Arial"/>
      <family val="2"/>
    </font>
    <font>
      <sz val="8"/>
      <color theme="0"/>
      <name val="Arial"/>
      <family val="2"/>
    </font>
    <font>
      <sz val="7"/>
      <color theme="1"/>
      <name val="Arial"/>
      <family val="2"/>
    </font>
    <font>
      <sz val="7.5"/>
      <color theme="1"/>
      <name val="Arial"/>
      <family val="2"/>
    </font>
    <font>
      <b/>
      <sz val="14"/>
      <name val="Arial"/>
      <family val="2"/>
    </font>
    <font>
      <sz val="11"/>
      <color theme="0"/>
      <name val="Calibri"/>
      <family val="2"/>
      <scheme val="minor"/>
    </font>
    <font>
      <b/>
      <sz val="8"/>
      <color theme="1"/>
      <name val="Arial"/>
      <family val="2"/>
    </font>
    <font>
      <sz val="11"/>
      <name val="Calibri"/>
      <family val="2"/>
      <scheme val="minor"/>
    </font>
    <font>
      <b/>
      <sz val="11"/>
      <color theme="1"/>
      <name val="Calibri"/>
      <family val="2"/>
      <scheme val="minor"/>
    </font>
    <font>
      <sz val="12"/>
      <color rgb="FFFF0000"/>
      <name val="Arial"/>
      <family val="2"/>
    </font>
    <font>
      <sz val="11"/>
      <color rgb="FFFF0000"/>
      <name val="Calibri"/>
      <family val="2"/>
      <scheme val="minor"/>
    </font>
    <font>
      <b/>
      <sz val="11"/>
      <name val="Calibri"/>
      <family val="2"/>
      <scheme val="minor"/>
    </font>
    <font>
      <b/>
      <sz val="10"/>
      <name val="Arial"/>
      <family val="2"/>
    </font>
    <font>
      <sz val="10"/>
      <name val="Arial"/>
      <family val="2"/>
    </font>
    <font>
      <sz val="11"/>
      <name val="Arial"/>
      <family val="2"/>
    </font>
    <font>
      <b/>
      <sz val="20"/>
      <color theme="0"/>
      <name val="Arial"/>
      <family val="2"/>
    </font>
    <font>
      <b/>
      <sz val="20"/>
      <color theme="1"/>
      <name val="Arial"/>
      <family val="2"/>
    </font>
    <font>
      <b/>
      <sz val="26"/>
      <color theme="0"/>
      <name val="Arial"/>
      <family val="2"/>
    </font>
    <font>
      <b/>
      <sz val="14"/>
      <color theme="1"/>
      <name val="Arial"/>
      <family val="2"/>
    </font>
    <font>
      <sz val="120"/>
      <color theme="1"/>
      <name val="Arial"/>
      <family val="2"/>
    </font>
    <font>
      <sz val="14"/>
      <color theme="1"/>
      <name val="Arial"/>
      <family val="2"/>
    </font>
    <font>
      <b/>
      <sz val="16"/>
      <color theme="1"/>
      <name val="Arial"/>
      <family val="2"/>
    </font>
    <font>
      <b/>
      <sz val="11"/>
      <color rgb="FFFFFFFF"/>
      <name val="Arial"/>
      <family val="2"/>
    </font>
    <font>
      <sz val="11"/>
      <color rgb="FF000000"/>
      <name val="Arial"/>
      <family val="2"/>
    </font>
    <font>
      <u/>
      <sz val="11"/>
      <color rgb="FF000000"/>
      <name val="Arial"/>
      <family val="2"/>
    </font>
    <font>
      <b/>
      <sz val="11"/>
      <color rgb="FF000000"/>
      <name val="Arial"/>
      <family val="2"/>
    </font>
    <font>
      <b/>
      <u/>
      <sz val="11"/>
      <color rgb="FF000000"/>
      <name val="Arial"/>
      <family val="2"/>
    </font>
    <font>
      <b/>
      <sz val="18"/>
      <color theme="1"/>
      <name val="Arial"/>
      <family val="2"/>
    </font>
    <font>
      <sz val="30"/>
      <color theme="0"/>
      <name val="Arial"/>
      <family val="2"/>
    </font>
    <font>
      <b/>
      <sz val="9"/>
      <color rgb="FFFFFFFF"/>
      <name val="Arial"/>
      <family val="2"/>
    </font>
    <font>
      <sz val="9"/>
      <color rgb="FF000000"/>
      <name val="Arial"/>
      <family val="2"/>
    </font>
    <font>
      <u/>
      <sz val="9"/>
      <color rgb="FF000000"/>
      <name val="Arial"/>
      <family val="2"/>
    </font>
    <font>
      <b/>
      <sz val="11"/>
      <color theme="1"/>
      <name val="Arial"/>
      <family val="2"/>
    </font>
    <font>
      <b/>
      <sz val="14"/>
      <color theme="1"/>
      <name val="Calibri"/>
      <family val="2"/>
      <scheme val="minor"/>
    </font>
    <font>
      <sz val="10"/>
      <color rgb="FF000000"/>
      <name val="Arial"/>
      <family val="2"/>
    </font>
    <font>
      <b/>
      <sz val="9"/>
      <color rgb="FF000000"/>
      <name val="Arial"/>
      <family val="2"/>
    </font>
    <font>
      <b/>
      <sz val="9"/>
      <color theme="1"/>
      <name val="Arial"/>
      <family val="2"/>
    </font>
    <font>
      <b/>
      <sz val="12"/>
      <color rgb="FFFFFFFF"/>
      <name val="Arial"/>
      <family val="2"/>
    </font>
    <font>
      <u/>
      <sz val="12"/>
      <color rgb="FF000000"/>
      <name val="Arial"/>
      <family val="2"/>
    </font>
    <font>
      <b/>
      <sz val="12"/>
      <color rgb="FF000000"/>
      <name val="Arial"/>
      <family val="2"/>
    </font>
    <font>
      <sz val="9"/>
      <color theme="1"/>
      <name val="Calibri"/>
      <family val="2"/>
      <scheme val="minor"/>
    </font>
    <font>
      <sz val="9"/>
      <color theme="1"/>
      <name val="Arial"/>
      <family val="2"/>
    </font>
  </fonts>
  <fills count="1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C000"/>
        <bgColor indexed="64"/>
      </patternFill>
    </fill>
    <fill>
      <patternFill patternType="solid">
        <fgColor rgb="FF00B0F0"/>
        <bgColor indexed="64"/>
      </patternFill>
    </fill>
    <fill>
      <patternFill patternType="solid">
        <fgColor rgb="FFFF3399"/>
        <bgColor indexed="64"/>
      </patternFill>
    </fill>
    <fill>
      <patternFill patternType="solid">
        <fgColor rgb="FF00BC00"/>
        <bgColor indexed="64"/>
      </patternFill>
    </fill>
    <fill>
      <patternFill patternType="solid">
        <fgColor theme="1"/>
        <bgColor indexed="64"/>
      </patternFill>
    </fill>
    <fill>
      <patternFill patternType="solid">
        <fgColor rgb="FFFFFF00"/>
        <bgColor indexed="64"/>
      </patternFill>
    </fill>
    <fill>
      <patternFill patternType="solid">
        <fgColor rgb="FFFF0000"/>
        <bgColor indexed="64"/>
      </patternFill>
    </fill>
    <fill>
      <patternFill patternType="solid">
        <fgColor rgb="FF009900"/>
        <bgColor indexed="64"/>
      </patternFill>
    </fill>
    <fill>
      <patternFill patternType="solid">
        <fgColor rgb="FF009999"/>
        <bgColor indexed="64"/>
      </patternFill>
    </fill>
    <fill>
      <patternFill patternType="solid">
        <fgColor theme="0" tint="-0.499984740745262"/>
        <bgColor indexed="64"/>
      </patternFill>
    </fill>
    <fill>
      <patternFill patternType="solid">
        <fgColor rgb="FF99CC00"/>
        <bgColor indexed="64"/>
      </patternFill>
    </fill>
    <fill>
      <patternFill patternType="solid">
        <fgColor rgb="FF003366"/>
        <bgColor indexed="64"/>
      </patternFill>
    </fill>
    <fill>
      <patternFill patternType="solid">
        <fgColor rgb="FF6600FF"/>
        <bgColor indexed="64"/>
      </patternFill>
    </fill>
    <fill>
      <patternFill patternType="solid">
        <fgColor theme="0" tint="-0.34998626667073579"/>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theme="1"/>
      </left>
      <right style="thin">
        <color theme="1"/>
      </right>
      <top style="thin">
        <color theme="1"/>
      </top>
      <bottom style="thin">
        <color theme="1"/>
      </bottom>
      <diagonal/>
    </border>
    <border>
      <left style="thin">
        <color theme="0"/>
      </left>
      <right style="thin">
        <color theme="0"/>
      </right>
      <top style="thin">
        <color theme="0"/>
      </top>
      <bottom style="thin">
        <color theme="0"/>
      </bottom>
      <diagonal/>
    </border>
    <border>
      <left style="thin">
        <color theme="1"/>
      </left>
      <right/>
      <top style="thin">
        <color theme="1"/>
      </top>
      <bottom style="thin">
        <color theme="1"/>
      </bottom>
      <diagonal/>
    </border>
    <border>
      <left/>
      <right/>
      <top/>
      <bottom style="thin">
        <color theme="1"/>
      </bottom>
      <diagonal/>
    </border>
    <border>
      <left/>
      <right/>
      <top style="thin">
        <color theme="0"/>
      </top>
      <bottom/>
      <diagonal/>
    </border>
    <border>
      <left/>
      <right/>
      <top/>
      <bottom style="thin">
        <color theme="0"/>
      </bottom>
      <diagonal/>
    </border>
    <border>
      <left style="thin">
        <color indexed="64"/>
      </left>
      <right/>
      <top/>
      <bottom/>
      <diagonal/>
    </border>
    <border>
      <left style="thin">
        <color theme="0"/>
      </left>
      <right/>
      <top/>
      <bottom/>
      <diagonal/>
    </border>
    <border>
      <left/>
      <right style="thin">
        <color theme="0"/>
      </right>
      <top/>
      <bottom/>
      <diagonal/>
    </border>
    <border>
      <left style="thin">
        <color theme="1"/>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top/>
      <bottom style="thin">
        <color indexed="64"/>
      </bottom>
      <diagonal/>
    </border>
    <border>
      <left/>
      <right style="thin">
        <color indexed="64"/>
      </right>
      <top/>
      <bottom/>
      <diagonal/>
    </border>
    <border>
      <left style="thin">
        <color theme="0"/>
      </left>
      <right/>
      <top style="thin">
        <color theme="0"/>
      </top>
      <bottom/>
      <diagonal/>
    </border>
    <border>
      <left/>
      <right style="thin">
        <color theme="0"/>
      </right>
      <top style="thin">
        <color theme="0"/>
      </top>
      <bottom/>
      <diagonal/>
    </border>
    <border>
      <left style="medium">
        <color rgb="FF009900"/>
      </left>
      <right/>
      <top style="medium">
        <color rgb="FF009900"/>
      </top>
      <bottom style="medium">
        <color rgb="FF009900"/>
      </bottom>
      <diagonal/>
    </border>
    <border>
      <left/>
      <right/>
      <top style="medium">
        <color rgb="FF009900"/>
      </top>
      <bottom style="medium">
        <color rgb="FF009900"/>
      </bottom>
      <diagonal/>
    </border>
    <border>
      <left/>
      <right style="medium">
        <color rgb="FF009900"/>
      </right>
      <top style="medium">
        <color rgb="FF009900"/>
      </top>
      <bottom style="medium">
        <color rgb="FF009900"/>
      </bottom>
      <diagonal/>
    </border>
  </borders>
  <cellStyleXfs count="1">
    <xf numFmtId="0" fontId="0" fillId="0" borderId="0"/>
  </cellStyleXfs>
  <cellXfs count="307">
    <xf numFmtId="0" fontId="0" fillId="0" borderId="0" xfId="0"/>
    <xf numFmtId="0" fontId="4" fillId="0" borderId="0" xfId="0" applyFont="1"/>
    <xf numFmtId="0" fontId="2" fillId="0" borderId="1" xfId="0" applyFont="1" applyBorder="1" applyAlignment="1">
      <alignment horizontal="center" vertical="center" wrapText="1"/>
    </xf>
    <xf numFmtId="0" fontId="4" fillId="3" borderId="0" xfId="0" applyFont="1" applyFill="1"/>
    <xf numFmtId="0" fontId="5" fillId="3" borderId="0" xfId="0" applyFont="1" applyFill="1"/>
    <xf numFmtId="0" fontId="2" fillId="3" borderId="0" xfId="0" applyFont="1" applyFill="1"/>
    <xf numFmtId="0" fontId="1" fillId="3" borderId="0" xfId="0" applyFont="1" applyFill="1" applyAlignment="1">
      <alignment vertical="center"/>
    </xf>
    <xf numFmtId="0" fontId="6" fillId="0" borderId="0" xfId="0" applyFont="1" applyAlignment="1">
      <alignment vertical="center"/>
    </xf>
    <xf numFmtId="0" fontId="2" fillId="3"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0" xfId="0" applyFont="1" applyAlignment="1">
      <alignment vertical="center" wrapText="1"/>
    </xf>
    <xf numFmtId="0" fontId="4" fillId="2" borderId="1" xfId="0" applyFont="1" applyFill="1" applyBorder="1" applyAlignment="1">
      <alignment horizontal="center" vertical="center" wrapText="1"/>
    </xf>
    <xf numFmtId="0" fontId="8" fillId="2" borderId="1" xfId="0" applyFont="1" applyFill="1" applyBorder="1" applyAlignment="1">
      <alignment horizontal="center"/>
    </xf>
    <xf numFmtId="0" fontId="4" fillId="2" borderId="1" xfId="0" applyFont="1" applyFill="1" applyBorder="1" applyAlignment="1">
      <alignment horizontal="center"/>
    </xf>
    <xf numFmtId="0" fontId="2" fillId="5"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2" fillId="6" borderId="1" xfId="0" applyFont="1" applyFill="1" applyBorder="1" applyAlignment="1">
      <alignment horizontal="center" wrapText="1"/>
    </xf>
    <xf numFmtId="0" fontId="3" fillId="0" borderId="0" xfId="0" applyFont="1" applyAlignment="1">
      <alignment horizontal="center" vertical="center"/>
    </xf>
    <xf numFmtId="0" fontId="0" fillId="0" borderId="0" xfId="0" applyAlignment="1">
      <alignment vertical="center" wrapText="1"/>
    </xf>
    <xf numFmtId="0" fontId="9" fillId="6" borderId="1" xfId="0" applyFont="1" applyFill="1" applyBorder="1" applyAlignment="1">
      <alignment horizontal="center" vertical="center" wrapText="1"/>
    </xf>
    <xf numFmtId="0" fontId="9" fillId="6"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10" fillId="9" borderId="1" xfId="0" applyFont="1" applyFill="1" applyBorder="1" applyAlignment="1">
      <alignment horizontal="center" vertical="center"/>
    </xf>
    <xf numFmtId="0" fontId="11" fillId="9" borderId="1" xfId="0" applyFont="1" applyFill="1" applyBorder="1" applyAlignment="1">
      <alignment vertical="center" wrapText="1"/>
    </xf>
    <xf numFmtId="0" fontId="2" fillId="10" borderId="1" xfId="0" applyFont="1" applyFill="1" applyBorder="1" applyAlignment="1">
      <alignment horizontal="center" vertical="center" wrapText="1"/>
    </xf>
    <xf numFmtId="0" fontId="2" fillId="11"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9" fillId="11" borderId="1" xfId="0" applyFont="1" applyFill="1" applyBorder="1" applyAlignment="1">
      <alignment horizontal="center" vertical="center" wrapText="1"/>
    </xf>
    <xf numFmtId="0" fontId="9" fillId="12" borderId="1"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4" fillId="0" borderId="9" xfId="0" applyFont="1" applyBorder="1"/>
    <xf numFmtId="0" fontId="8" fillId="0" borderId="1" xfId="0" applyFont="1" applyBorder="1" applyAlignment="1">
      <alignment horizontal="center"/>
    </xf>
    <xf numFmtId="0" fontId="13" fillId="0" borderId="1" xfId="0" applyFont="1" applyBorder="1" applyAlignment="1">
      <alignment horizontal="justify" vertical="center" wrapText="1"/>
    </xf>
    <xf numFmtId="0" fontId="0" fillId="0" borderId="0" xfId="0" applyAlignment="1">
      <alignment horizontal="center" vertical="center" wrapText="1"/>
    </xf>
    <xf numFmtId="0" fontId="2" fillId="5" borderId="1" xfId="0" applyFont="1" applyFill="1" applyBorder="1" applyAlignment="1">
      <alignment horizontal="center" wrapText="1"/>
    </xf>
    <xf numFmtId="0" fontId="1" fillId="3" borderId="0" xfId="0" applyFont="1" applyFill="1"/>
    <xf numFmtId="0" fontId="2" fillId="3" borderId="0" xfId="0" applyFont="1" applyFill="1" applyAlignment="1">
      <alignment vertical="center"/>
    </xf>
    <xf numFmtId="0" fontId="2" fillId="3" borderId="0" xfId="0" applyFont="1" applyFill="1" applyAlignment="1">
      <alignment vertical="top" wrapText="1"/>
    </xf>
    <xf numFmtId="0" fontId="2" fillId="3" borderId="0" xfId="0" applyFont="1" applyFill="1" applyAlignment="1">
      <alignment wrapText="1"/>
    </xf>
    <xf numFmtId="0" fontId="8" fillId="3" borderId="0" xfId="0" applyFont="1" applyFill="1"/>
    <xf numFmtId="0" fontId="4" fillId="3" borderId="0" xfId="0" applyFont="1" applyFill="1" applyAlignment="1">
      <alignment horizontal="left" vertical="center"/>
    </xf>
    <xf numFmtId="0" fontId="19" fillId="0" borderId="0" xfId="0" applyFont="1"/>
    <xf numFmtId="0" fontId="4" fillId="2" borderId="8" xfId="0" applyFont="1" applyFill="1" applyBorder="1" applyAlignment="1">
      <alignment horizontal="center" vertical="center" wrapText="1"/>
    </xf>
    <xf numFmtId="0" fontId="4" fillId="0" borderId="8" xfId="0" applyFont="1" applyBorder="1" applyAlignment="1">
      <alignment horizontal="center" vertical="center" wrapText="1"/>
    </xf>
    <xf numFmtId="0" fontId="0" fillId="0" borderId="0" xfId="0" applyAlignment="1">
      <alignment horizontal="center"/>
    </xf>
    <xf numFmtId="0" fontId="15" fillId="13" borderId="10" xfId="0" applyFont="1" applyFill="1" applyBorder="1" applyAlignment="1">
      <alignment horizontal="center"/>
    </xf>
    <xf numFmtId="0" fontId="14" fillId="2" borderId="10" xfId="0" applyFont="1" applyFill="1" applyBorder="1" applyAlignment="1">
      <alignment horizontal="center" vertical="center" wrapText="1"/>
    </xf>
    <xf numFmtId="0" fontId="0" fillId="0" borderId="1" xfId="0" applyBorder="1" applyAlignment="1">
      <alignment horizontal="left" vertical="center" wrapText="1"/>
    </xf>
    <xf numFmtId="0" fontId="2" fillId="0" borderId="0" xfId="0" applyFont="1" applyAlignment="1">
      <alignment horizontal="left" vertical="center" readingOrder="1"/>
    </xf>
    <xf numFmtId="0" fontId="2" fillId="0" borderId="0" xfId="0" applyFont="1" applyAlignment="1">
      <alignment vertical="center"/>
    </xf>
    <xf numFmtId="0" fontId="2" fillId="0" borderId="0" xfId="0" applyFont="1"/>
    <xf numFmtId="0" fontId="4" fillId="0" borderId="1" xfId="0" applyFont="1" applyBorder="1" applyAlignment="1">
      <alignment vertical="center" wrapText="1"/>
    </xf>
    <xf numFmtId="0" fontId="4" fillId="2" borderId="18" xfId="0" applyFont="1" applyFill="1" applyBorder="1" applyAlignment="1">
      <alignment horizontal="center" vertical="center" wrapText="1"/>
    </xf>
    <xf numFmtId="0" fontId="4" fillId="0" borderId="18" xfId="0" applyFont="1" applyBorder="1" applyAlignment="1">
      <alignment horizontal="center" vertical="center" wrapText="1"/>
    </xf>
    <xf numFmtId="0" fontId="4" fillId="0" borderId="1" xfId="0" applyFont="1" applyBorder="1"/>
    <xf numFmtId="0" fontId="0" fillId="0" borderId="1" xfId="0" applyBorder="1" applyAlignment="1">
      <alignment vertical="center" wrapText="1"/>
    </xf>
    <xf numFmtId="0" fontId="4" fillId="3" borderId="6" xfId="0" applyFont="1" applyFill="1" applyBorder="1" applyAlignment="1">
      <alignment vertical="center" wrapText="1"/>
    </xf>
    <xf numFmtId="0" fontId="4" fillId="0" borderId="9" xfId="0" applyFont="1" applyBorder="1" applyAlignment="1">
      <alignment vertical="center" wrapText="1"/>
    </xf>
    <xf numFmtId="0" fontId="4" fillId="0" borderId="9" xfId="0" applyFont="1" applyBorder="1" applyAlignment="1">
      <alignment horizontal="center" vertical="center"/>
    </xf>
    <xf numFmtId="0" fontId="4" fillId="0" borderId="9" xfId="0" applyFont="1" applyBorder="1" applyAlignment="1">
      <alignment horizontal="justify" vertical="center" wrapText="1"/>
    </xf>
    <xf numFmtId="0" fontId="4" fillId="0" borderId="0" xfId="0" applyFont="1" applyAlignment="1">
      <alignment horizontal="center" vertical="center"/>
    </xf>
    <xf numFmtId="0" fontId="4" fillId="0" borderId="0" xfId="0" applyFont="1" applyAlignment="1">
      <alignment horizontal="justify"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0" fillId="0" borderId="0" xfId="0" applyAlignment="1">
      <alignment horizontal="justify" vertical="center" wrapText="1"/>
    </xf>
    <xf numFmtId="0" fontId="4" fillId="3" borderId="1" xfId="0" applyFont="1" applyFill="1" applyBorder="1" applyAlignment="1">
      <alignment vertical="center" wrapText="1"/>
    </xf>
    <xf numFmtId="0" fontId="5" fillId="0" borderId="9" xfId="0" applyFont="1" applyBorder="1" applyAlignment="1">
      <alignment horizontal="center" vertical="center" wrapText="1"/>
    </xf>
    <xf numFmtId="0" fontId="5" fillId="0" borderId="0" xfId="0" applyFont="1" applyAlignment="1">
      <alignment horizontal="center" vertical="center" wrapText="1"/>
    </xf>
    <xf numFmtId="0" fontId="24" fillId="0" borderId="1" xfId="0" applyFont="1" applyBorder="1" applyAlignment="1">
      <alignment horizontal="center" vertical="center" wrapText="1"/>
    </xf>
    <xf numFmtId="0" fontId="2" fillId="3" borderId="1" xfId="0" applyFont="1" applyFill="1" applyBorder="1" applyAlignment="1">
      <alignment vertical="center" wrapText="1"/>
    </xf>
    <xf numFmtId="0" fontId="2" fillId="0" borderId="1" xfId="0" applyFont="1" applyBorder="1" applyAlignment="1">
      <alignment horizontal="justify" vertical="center" wrapText="1"/>
    </xf>
    <xf numFmtId="0" fontId="2" fillId="0" borderId="0" xfId="0" applyFont="1" applyAlignment="1">
      <alignment vertical="center" wrapText="1"/>
    </xf>
    <xf numFmtId="0" fontId="21" fillId="0" borderId="0" xfId="0" applyFont="1"/>
    <xf numFmtId="0" fontId="2" fillId="3" borderId="6" xfId="0" applyFont="1" applyFill="1" applyBorder="1" applyAlignment="1">
      <alignment vertical="center" wrapText="1"/>
    </xf>
    <xf numFmtId="0" fontId="4" fillId="0" borderId="8" xfId="0" applyFont="1" applyBorder="1" applyAlignment="1">
      <alignment horizontal="justify" vertical="center" wrapText="1"/>
    </xf>
    <xf numFmtId="0" fontId="0" fillId="0" borderId="1" xfId="0" applyBorder="1" applyAlignment="1">
      <alignment horizontal="center"/>
    </xf>
    <xf numFmtId="0" fontId="23"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18" fillId="15" borderId="1" xfId="0" applyFont="1" applyFill="1" applyBorder="1" applyAlignment="1">
      <alignment horizontal="center" vertical="center" textRotation="90" wrapText="1"/>
    </xf>
    <xf numFmtId="0" fontId="26" fillId="1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1" fillId="15" borderId="14" xfId="0" applyFont="1" applyFill="1" applyBorder="1" applyAlignment="1">
      <alignment horizontal="center" vertical="center"/>
    </xf>
    <xf numFmtId="0" fontId="1" fillId="15" borderId="0" xfId="0" applyFont="1" applyFill="1" applyAlignment="1">
      <alignment horizontal="center" vertical="center" wrapText="1"/>
    </xf>
    <xf numFmtId="0" fontId="1" fillId="15" borderId="0" xfId="0" applyFont="1" applyFill="1" applyAlignment="1">
      <alignment horizontal="center" vertical="center"/>
    </xf>
    <xf numFmtId="0" fontId="1" fillId="15" borderId="22" xfId="0" applyFont="1" applyFill="1" applyBorder="1" applyAlignment="1">
      <alignment horizontal="center" vertical="center" wrapText="1"/>
    </xf>
    <xf numFmtId="0" fontId="1" fillId="15" borderId="1" xfId="0" applyFont="1" applyFill="1" applyBorder="1" applyAlignment="1">
      <alignment horizontal="center"/>
    </xf>
    <xf numFmtId="0" fontId="4" fillId="7" borderId="1" xfId="0" applyFont="1" applyFill="1" applyBorder="1" applyAlignment="1">
      <alignment horizontal="center" vertical="center"/>
    </xf>
    <xf numFmtId="0" fontId="1" fillId="6" borderId="1" xfId="0" applyFont="1" applyFill="1" applyBorder="1" applyAlignment="1">
      <alignment horizontal="center"/>
    </xf>
    <xf numFmtId="0" fontId="1" fillId="6" borderId="1" xfId="0" applyFont="1" applyFill="1" applyBorder="1" applyAlignment="1">
      <alignment horizontal="center" vertical="center"/>
    </xf>
    <xf numFmtId="0" fontId="7" fillId="17" borderId="1" xfId="0" applyFont="1" applyFill="1" applyBorder="1" applyAlignment="1">
      <alignment horizontal="center"/>
    </xf>
    <xf numFmtId="0" fontId="7" fillId="17" borderId="1" xfId="0" applyFont="1" applyFill="1" applyBorder="1" applyAlignment="1">
      <alignment horizontal="center" vertical="center"/>
    </xf>
    <xf numFmtId="0" fontId="15" fillId="7" borderId="8" xfId="0" applyFont="1" applyFill="1" applyBorder="1" applyAlignment="1">
      <alignment horizontal="center"/>
    </xf>
    <xf numFmtId="0" fontId="14" fillId="5" borderId="8"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4" fillId="7" borderId="20" xfId="0" applyFont="1" applyFill="1" applyBorder="1" applyAlignment="1">
      <alignment horizontal="center" vertical="center" wrapText="1"/>
    </xf>
    <xf numFmtId="0" fontId="2" fillId="7" borderId="20"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8" fillId="15" borderId="1"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 fillId="15" borderId="3" xfId="0" applyFont="1" applyFill="1" applyBorder="1" applyAlignment="1">
      <alignment vertical="center" wrapText="1"/>
    </xf>
    <xf numFmtId="0" fontId="21" fillId="0" borderId="1" xfId="0" applyFont="1" applyBorder="1" applyAlignment="1">
      <alignment vertical="center" wrapText="1"/>
    </xf>
    <xf numFmtId="0" fontId="4" fillId="3" borderId="1" xfId="0"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center" vertical="center" wrapText="1"/>
    </xf>
    <xf numFmtId="0" fontId="0" fillId="0" borderId="1" xfId="0" applyBorder="1" applyAlignment="1">
      <alignment horizontal="center" vertical="center" wrapText="1"/>
    </xf>
    <xf numFmtId="0" fontId="2" fillId="3" borderId="1" xfId="0" applyFont="1" applyFill="1" applyBorder="1" applyAlignment="1">
      <alignment horizontal="left" vertical="center" wrapText="1"/>
    </xf>
    <xf numFmtId="0" fontId="2" fillId="0" borderId="1" xfId="0" applyFont="1" applyBorder="1" applyAlignment="1">
      <alignment vertical="center" wrapText="1"/>
    </xf>
    <xf numFmtId="0" fontId="23" fillId="0" borderId="1" xfId="0" applyFont="1" applyBorder="1" applyAlignment="1">
      <alignment vertical="center" wrapText="1"/>
    </xf>
    <xf numFmtId="0" fontId="2" fillId="0" borderId="1" xfId="0" applyFont="1" applyBorder="1" applyAlignment="1">
      <alignment horizontal="left" vertical="center" wrapText="1"/>
    </xf>
    <xf numFmtId="0" fontId="8" fillId="5" borderId="1" xfId="0" applyFont="1" applyFill="1" applyBorder="1" applyAlignment="1">
      <alignment horizontal="center" vertical="center"/>
    </xf>
    <xf numFmtId="0" fontId="0" fillId="7" borderId="1" xfId="0" applyFill="1" applyBorder="1" applyAlignment="1">
      <alignment horizontal="center" vertical="center" wrapText="1"/>
    </xf>
    <xf numFmtId="0" fontId="4" fillId="6" borderId="1" xfId="0" applyFont="1" applyFill="1" applyBorder="1" applyAlignment="1">
      <alignment vertical="center" wrapText="1"/>
    </xf>
    <xf numFmtId="0" fontId="4" fillId="15"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0" fillId="5" borderId="1" xfId="0" applyFill="1" applyBorder="1" applyAlignment="1">
      <alignment horizontal="center"/>
    </xf>
    <xf numFmtId="0" fontId="23" fillId="0" borderId="1" xfId="0" applyFont="1" applyBorder="1" applyAlignment="1">
      <alignment horizontal="left" vertical="center" wrapText="1"/>
    </xf>
    <xf numFmtId="0" fontId="6" fillId="0" borderId="1" xfId="0" applyFont="1" applyBorder="1" applyAlignment="1">
      <alignment horizontal="center" vertical="center" wrapText="1"/>
    </xf>
    <xf numFmtId="17" fontId="4" fillId="0" borderId="1" xfId="0" applyNumberFormat="1" applyFont="1" applyBorder="1" applyAlignment="1">
      <alignment horizontal="center" vertical="center" wrapText="1"/>
    </xf>
    <xf numFmtId="0" fontId="0" fillId="7" borderId="1" xfId="0" applyFill="1" applyBorder="1" applyAlignment="1">
      <alignment horizontal="center"/>
    </xf>
    <xf numFmtId="0" fontId="2" fillId="0" borderId="1" xfId="0" applyFont="1" applyBorder="1" applyAlignment="1">
      <alignment horizontal="left" wrapText="1"/>
    </xf>
    <xf numFmtId="0" fontId="2" fillId="0" borderId="1" xfId="0" applyFont="1" applyBorder="1" applyAlignment="1">
      <alignment wrapText="1"/>
    </xf>
    <xf numFmtId="0" fontId="30" fillId="0" borderId="0" xfId="0" applyFont="1" applyAlignment="1">
      <alignment horizontal="center" vertical="center" textRotation="90"/>
    </xf>
    <xf numFmtId="0" fontId="32" fillId="15" borderId="1" xfId="0" applyFont="1" applyFill="1" applyBorder="1" applyAlignment="1">
      <alignment horizontal="center" vertical="center" wrapText="1"/>
    </xf>
    <xf numFmtId="0" fontId="0" fillId="0" borderId="1" xfId="0" applyBorder="1"/>
    <xf numFmtId="0" fontId="32" fillId="0" borderId="1" xfId="0" applyFont="1" applyBorder="1" applyAlignment="1">
      <alignment horizontal="center" vertical="center" wrapText="1"/>
    </xf>
    <xf numFmtId="0" fontId="35" fillId="0" borderId="1" xfId="0" applyFont="1" applyBorder="1" applyAlignment="1">
      <alignment horizontal="center" vertical="center" wrapText="1"/>
    </xf>
    <xf numFmtId="9" fontId="35" fillId="3" borderId="1" xfId="0" applyNumberFormat="1" applyFont="1" applyFill="1" applyBorder="1" applyAlignment="1">
      <alignment horizontal="center" vertical="center" wrapText="1"/>
    </xf>
    <xf numFmtId="0" fontId="3" fillId="0" borderId="1" xfId="0" applyFont="1" applyBorder="1" applyAlignment="1">
      <alignment horizontal="center" vertical="center" textRotation="90" wrapText="1"/>
    </xf>
    <xf numFmtId="0" fontId="4" fillId="0" borderId="1" xfId="0" applyFont="1" applyBorder="1" applyAlignment="1">
      <alignment horizontal="center" vertical="center" textRotation="90" wrapText="1"/>
    </xf>
    <xf numFmtId="0" fontId="4" fillId="14" borderId="1" xfId="0" applyFont="1" applyFill="1" applyBorder="1" applyAlignment="1">
      <alignment horizontal="center" vertical="center" textRotation="90" wrapText="1"/>
    </xf>
    <xf numFmtId="0" fontId="5" fillId="16" borderId="1" xfId="0" applyFont="1" applyFill="1" applyBorder="1" applyAlignment="1">
      <alignment horizontal="center" vertical="center" textRotation="90" wrapText="1"/>
    </xf>
    <xf numFmtId="0" fontId="4" fillId="5" borderId="1" xfId="0" applyFont="1" applyFill="1" applyBorder="1" applyAlignment="1">
      <alignment vertical="center" wrapText="1"/>
    </xf>
    <xf numFmtId="0" fontId="3" fillId="1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37" fillId="5" borderId="1" xfId="0" applyFont="1" applyFill="1" applyBorder="1" applyAlignment="1">
      <alignment horizontal="justify" vertical="center" wrapText="1"/>
    </xf>
    <xf numFmtId="0" fontId="37" fillId="5" borderId="1" xfId="0" applyFont="1" applyFill="1" applyBorder="1" applyAlignment="1">
      <alignment vertical="center" wrapText="1"/>
    </xf>
    <xf numFmtId="0" fontId="3" fillId="5" borderId="1" xfId="0" applyFont="1" applyFill="1" applyBorder="1" applyAlignment="1">
      <alignment horizontal="justify" vertical="center" wrapText="1"/>
    </xf>
    <xf numFmtId="0" fontId="41" fillId="0" borderId="1" xfId="0" applyFont="1" applyBorder="1" applyAlignment="1">
      <alignment horizontal="center" vertical="center" wrapText="1"/>
    </xf>
    <xf numFmtId="9" fontId="32" fillId="3" borderId="1" xfId="0" applyNumberFormat="1" applyFont="1" applyFill="1" applyBorder="1" applyAlignment="1">
      <alignment horizontal="center" vertical="center" wrapText="1"/>
    </xf>
    <xf numFmtId="0" fontId="47" fillId="0" borderId="1" xfId="0" applyFont="1" applyBorder="1" applyAlignment="1">
      <alignment horizontal="center" vertical="center" wrapText="1"/>
    </xf>
    <xf numFmtId="9" fontId="42" fillId="17" borderId="0" xfId="0" applyNumberFormat="1" applyFont="1" applyFill="1" applyAlignment="1">
      <alignment horizontal="center" vertical="center" wrapText="1"/>
    </xf>
    <xf numFmtId="0" fontId="44" fillId="0" borderId="1" xfId="0" applyFont="1" applyBorder="1" applyAlignment="1">
      <alignment horizontal="center" vertical="center" wrapText="1"/>
    </xf>
    <xf numFmtId="0" fontId="48" fillId="5" borderId="1" xfId="0" applyFont="1" applyFill="1" applyBorder="1" applyAlignment="1">
      <alignment horizontal="justify" vertical="center" wrapText="1"/>
    </xf>
    <xf numFmtId="0" fontId="45" fillId="0" borderId="1" xfId="0" applyFont="1" applyBorder="1" applyAlignment="1">
      <alignment horizontal="center" vertical="center" wrapText="1"/>
    </xf>
    <xf numFmtId="0" fontId="52" fillId="0" borderId="1" xfId="0" applyFont="1" applyBorder="1" applyAlignment="1">
      <alignment horizontal="center" vertical="center" wrapText="1"/>
    </xf>
    <xf numFmtId="164" fontId="4" fillId="0" borderId="1" xfId="0" applyNumberFormat="1" applyFont="1" applyBorder="1"/>
    <xf numFmtId="0" fontId="5" fillId="16" borderId="1" xfId="0" applyFont="1" applyFill="1" applyBorder="1" applyAlignment="1">
      <alignment horizontal="center"/>
    </xf>
    <xf numFmtId="0" fontId="4" fillId="5" borderId="1" xfId="0" applyFont="1" applyFill="1" applyBorder="1" applyAlignment="1">
      <alignment horizontal="center"/>
    </xf>
    <xf numFmtId="164" fontId="5" fillId="7" borderId="1" xfId="0" applyNumberFormat="1" applyFont="1" applyFill="1" applyBorder="1"/>
    <xf numFmtId="0" fontId="5" fillId="0" borderId="0" xfId="0" applyFont="1"/>
    <xf numFmtId="164" fontId="5" fillId="0" borderId="0" xfId="0" applyNumberFormat="1" applyFont="1"/>
    <xf numFmtId="0" fontId="0" fillId="0" borderId="1" xfId="0" applyBorder="1" applyAlignment="1">
      <alignment wrapText="1"/>
    </xf>
    <xf numFmtId="0" fontId="0" fillId="0" borderId="1" xfId="0" applyBorder="1" applyAlignment="1">
      <alignment vertical="center"/>
    </xf>
    <xf numFmtId="0" fontId="0" fillId="0" borderId="1" xfId="0" applyBorder="1" applyAlignment="1">
      <alignment horizontal="justify" vertical="center" wrapText="1"/>
    </xf>
    <xf numFmtId="0" fontId="21" fillId="0" borderId="1" xfId="0" applyFont="1" applyBorder="1" applyAlignment="1">
      <alignment horizontal="justify" vertical="center" wrapText="1"/>
    </xf>
    <xf numFmtId="0" fontId="0" fillId="0" borderId="1" xfId="0" applyBorder="1" applyAlignment="1">
      <alignment horizontal="left" vertical="center"/>
    </xf>
    <xf numFmtId="0" fontId="54" fillId="0" borderId="1" xfId="0" applyFont="1" applyBorder="1" applyAlignment="1">
      <alignment vertical="center" wrapText="1"/>
    </xf>
    <xf numFmtId="0" fontId="54" fillId="0" borderId="1" xfId="0" applyFont="1" applyBorder="1"/>
    <xf numFmtId="0" fontId="3" fillId="0" borderId="1" xfId="0" applyFont="1" applyBorder="1" applyAlignment="1">
      <alignment vertical="center"/>
    </xf>
    <xf numFmtId="0" fontId="55" fillId="0" borderId="1" xfId="0" applyFont="1" applyBorder="1" applyAlignment="1">
      <alignment vertical="center" wrapText="1"/>
    </xf>
    <xf numFmtId="0" fontId="54" fillId="0" borderId="1" xfId="0" applyFont="1" applyBorder="1" applyAlignment="1">
      <alignment horizontal="left" vertical="center" wrapText="1"/>
    </xf>
    <xf numFmtId="0" fontId="3" fillId="15" borderId="4" xfId="0" applyFont="1" applyFill="1" applyBorder="1" applyAlignment="1">
      <alignment horizontal="center" vertical="center" wrapText="1"/>
    </xf>
    <xf numFmtId="0" fontId="3" fillId="15" borderId="3" xfId="0" applyFont="1" applyFill="1" applyBorder="1" applyAlignment="1">
      <alignment horizontal="center" vertical="center" wrapText="1"/>
    </xf>
    <xf numFmtId="0" fontId="3" fillId="15" borderId="2" xfId="0" applyFont="1" applyFill="1" applyBorder="1" applyAlignment="1">
      <alignment horizontal="center" vertical="center" wrapText="1"/>
    </xf>
    <xf numFmtId="0" fontId="4" fillId="15" borderId="4" xfId="0" applyFont="1" applyFill="1" applyBorder="1" applyAlignment="1">
      <alignment horizontal="center" vertical="center" wrapText="1"/>
    </xf>
    <xf numFmtId="0" fontId="4" fillId="15" borderId="2" xfId="0" applyFont="1" applyFill="1" applyBorder="1" applyAlignment="1">
      <alignment horizontal="center" vertical="center" wrapText="1"/>
    </xf>
    <xf numFmtId="0" fontId="7" fillId="17" borderId="25" xfId="0" applyFont="1" applyFill="1" applyBorder="1" applyAlignment="1">
      <alignment horizontal="center"/>
    </xf>
    <xf numFmtId="0" fontId="7" fillId="17" borderId="26" xfId="0" applyFont="1" applyFill="1" applyBorder="1" applyAlignment="1">
      <alignment horizontal="center"/>
    </xf>
    <xf numFmtId="0" fontId="7" fillId="17" borderId="27" xfId="0" applyFont="1" applyFill="1" applyBorder="1" applyAlignment="1">
      <alignment horizontal="center"/>
    </xf>
    <xf numFmtId="9" fontId="33" fillId="2" borderId="25" xfId="0" applyNumberFormat="1" applyFont="1" applyFill="1" applyBorder="1" applyAlignment="1">
      <alignment horizontal="center" vertical="center" wrapText="1"/>
    </xf>
    <xf numFmtId="9" fontId="33" fillId="2" borderId="26" xfId="0" applyNumberFormat="1" applyFont="1" applyFill="1" applyBorder="1" applyAlignment="1">
      <alignment horizontal="center" vertical="center" wrapText="1"/>
    </xf>
    <xf numFmtId="9" fontId="33" fillId="2" borderId="27" xfId="0" applyNumberFormat="1" applyFont="1" applyFill="1" applyBorder="1" applyAlignment="1">
      <alignment horizontal="center" vertical="center" wrapText="1"/>
    </xf>
    <xf numFmtId="0" fontId="4" fillId="5" borderId="4" xfId="0" applyFont="1" applyFill="1" applyBorder="1" applyAlignment="1">
      <alignment horizontal="left" vertical="center" wrapText="1"/>
    </xf>
    <xf numFmtId="0" fontId="4" fillId="5" borderId="3" xfId="0" applyFont="1" applyFill="1" applyBorder="1" applyAlignment="1">
      <alignment horizontal="left" vertical="center" wrapText="1"/>
    </xf>
    <xf numFmtId="0" fontId="4" fillId="5" borderId="2" xfId="0" applyFont="1" applyFill="1" applyBorder="1" applyAlignment="1">
      <alignment horizontal="left" vertical="center" wrapText="1"/>
    </xf>
    <xf numFmtId="0" fontId="22" fillId="0" borderId="0" xfId="0" applyFont="1" applyAlignment="1">
      <alignment horizontal="center" wrapText="1"/>
    </xf>
    <xf numFmtId="0" fontId="22" fillId="0" borderId="21" xfId="0" applyFont="1" applyBorder="1" applyAlignment="1">
      <alignment horizontal="center" wrapText="1"/>
    </xf>
    <xf numFmtId="0" fontId="3" fillId="4" borderId="4"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29" fillId="16" borderId="4" xfId="0" applyFont="1" applyFill="1" applyBorder="1" applyAlignment="1">
      <alignment horizontal="center" vertical="center" textRotation="90"/>
    </xf>
    <xf numFmtId="0" fontId="29" fillId="16" borderId="3" xfId="0" applyFont="1" applyFill="1" applyBorder="1" applyAlignment="1">
      <alignment horizontal="center" vertical="center" textRotation="90"/>
    </xf>
    <xf numFmtId="0" fontId="29" fillId="16" borderId="2" xfId="0" applyFont="1" applyFill="1" applyBorder="1" applyAlignment="1">
      <alignment horizontal="center" vertical="center" textRotation="90"/>
    </xf>
    <xf numFmtId="0" fontId="32" fillId="15" borderId="1" xfId="0" applyFont="1" applyFill="1" applyBorder="1" applyAlignment="1">
      <alignment horizontal="center" vertical="center" wrapText="1"/>
    </xf>
    <xf numFmtId="0" fontId="34" fillId="15" borderId="1" xfId="0" applyFont="1" applyFill="1" applyBorder="1" applyAlignment="1">
      <alignment horizontal="center"/>
    </xf>
    <xf numFmtId="0" fontId="32" fillId="18" borderId="1" xfId="0" applyFont="1" applyFill="1" applyBorder="1" applyAlignment="1">
      <alignment horizontal="center"/>
    </xf>
    <xf numFmtId="0" fontId="4" fillId="0" borderId="4" xfId="0" applyFont="1" applyBorder="1" applyAlignment="1">
      <alignment horizontal="center" vertical="center" wrapText="1"/>
    </xf>
    <xf numFmtId="0" fontId="4" fillId="0" borderId="3" xfId="0" applyFont="1" applyBorder="1" applyAlignment="1">
      <alignment horizontal="center" vertical="center" wrapText="1"/>
    </xf>
    <xf numFmtId="0" fontId="4" fillId="0" borderId="2" xfId="0" applyFont="1" applyBorder="1" applyAlignment="1">
      <alignment horizontal="center" vertical="center" wrapText="1"/>
    </xf>
    <xf numFmtId="0" fontId="11" fillId="7" borderId="1" xfId="0" applyFont="1" applyFill="1" applyBorder="1" applyAlignment="1">
      <alignment horizontal="center" vertical="center" wrapText="1"/>
    </xf>
    <xf numFmtId="0" fontId="3" fillId="0" borderId="1" xfId="0" applyFont="1" applyBorder="1" applyAlignment="1">
      <alignment horizontal="center" vertical="center" textRotation="90" wrapText="1"/>
    </xf>
    <xf numFmtId="0" fontId="5" fillId="16" borderId="1" xfId="0" applyFont="1" applyFill="1" applyBorder="1" applyAlignment="1">
      <alignment horizontal="center" vertical="center" textRotation="90" wrapText="1"/>
    </xf>
    <xf numFmtId="0" fontId="3" fillId="4"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32" fillId="15" borderId="4" xfId="0" applyFont="1" applyFill="1" applyBorder="1" applyAlignment="1">
      <alignment horizontal="center" vertical="center" textRotation="90"/>
    </xf>
    <xf numFmtId="0" fontId="32" fillId="15" borderId="3" xfId="0" applyFont="1" applyFill="1" applyBorder="1" applyAlignment="1">
      <alignment horizontal="center" vertical="center" textRotation="90"/>
    </xf>
    <xf numFmtId="0" fontId="32" fillId="15" borderId="2" xfId="0" applyFont="1" applyFill="1" applyBorder="1" applyAlignment="1">
      <alignment horizontal="center" vertical="center" textRotation="90"/>
    </xf>
    <xf numFmtId="0" fontId="29" fillId="16" borderId="1" xfId="0" applyFont="1" applyFill="1" applyBorder="1" applyAlignment="1">
      <alignment horizontal="center" vertical="center" textRotation="90"/>
    </xf>
    <xf numFmtId="0" fontId="29" fillId="16" borderId="1" xfId="0" applyFont="1" applyFill="1" applyBorder="1" applyAlignment="1">
      <alignment horizontal="center" vertical="center" textRotation="90" wrapText="1"/>
    </xf>
    <xf numFmtId="0" fontId="4" fillId="0" borderId="1" xfId="0" applyFont="1" applyBorder="1" applyAlignment="1">
      <alignment horizontal="center" vertical="center" textRotation="90" wrapText="1"/>
    </xf>
    <xf numFmtId="0" fontId="18" fillId="4" borderId="1" xfId="0" applyFont="1" applyFill="1" applyBorder="1" applyAlignment="1">
      <alignment horizontal="center" vertical="center" wrapText="1"/>
    </xf>
    <xf numFmtId="0" fontId="18" fillId="6" borderId="1" xfId="0" applyFont="1" applyFill="1" applyBorder="1" applyAlignment="1">
      <alignment horizontal="center" vertical="center"/>
    </xf>
    <xf numFmtId="0" fontId="18" fillId="15"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0" fontId="29" fillId="16" borderId="1" xfId="0" applyFont="1" applyFill="1" applyBorder="1" applyAlignment="1">
      <alignment horizontal="center" vertical="center" textRotation="90" wrapText="1" shrinkToFit="1"/>
    </xf>
    <xf numFmtId="0" fontId="37" fillId="0" borderId="4" xfId="0" applyFont="1" applyBorder="1" applyAlignment="1">
      <alignment horizontal="center" vertical="center" wrapText="1"/>
    </xf>
    <xf numFmtId="0" fontId="37" fillId="0" borderId="2" xfId="0" applyFont="1" applyBorder="1" applyAlignment="1">
      <alignment horizontal="center" vertical="center" wrapText="1"/>
    </xf>
    <xf numFmtId="0" fontId="38" fillId="0" borderId="1" xfId="0" applyFont="1" applyBorder="1" applyAlignment="1">
      <alignment horizontal="center" vertical="center" wrapText="1"/>
    </xf>
    <xf numFmtId="0" fontId="1" fillId="0" borderId="0" xfId="0" applyFont="1" applyAlignment="1">
      <alignment horizontal="center" vertical="center" wrapText="1"/>
    </xf>
    <xf numFmtId="0" fontId="37" fillId="5" borderId="4" xfId="0" applyFont="1" applyFill="1" applyBorder="1" applyAlignment="1">
      <alignment horizontal="left" vertical="center" wrapText="1"/>
    </xf>
    <xf numFmtId="0" fontId="37" fillId="5" borderId="2" xfId="0" applyFont="1" applyFill="1" applyBorder="1" applyAlignment="1">
      <alignment horizontal="left" vertical="center" wrapText="1"/>
    </xf>
    <xf numFmtId="0" fontId="8" fillId="0" borderId="0" xfId="0" applyFont="1" applyAlignment="1">
      <alignment horizontal="center"/>
    </xf>
    <xf numFmtId="0" fontId="36" fillId="7" borderId="1" xfId="0" applyFont="1" applyFill="1" applyBorder="1" applyAlignment="1">
      <alignment horizontal="center" vertical="center" wrapText="1"/>
    </xf>
    <xf numFmtId="0" fontId="46" fillId="1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7" fillId="5" borderId="1" xfId="0" applyFont="1" applyFill="1" applyBorder="1" applyAlignment="1">
      <alignment horizontal="left" vertical="center" wrapText="1"/>
    </xf>
    <xf numFmtId="0" fontId="50" fillId="15" borderId="1" xfId="0" applyFont="1" applyFill="1" applyBorder="1" applyAlignment="1">
      <alignment horizontal="center" vertical="center" wrapText="1"/>
    </xf>
    <xf numFmtId="0" fontId="43" fillId="7" borderId="1" xfId="0" applyFont="1" applyFill="1" applyBorder="1" applyAlignment="1">
      <alignment horizontal="center" vertical="center" wrapText="1"/>
    </xf>
    <xf numFmtId="0" fontId="51" fillId="7" borderId="1" xfId="0" applyFont="1" applyFill="1" applyBorder="1" applyAlignment="1">
      <alignment horizontal="center" vertical="center" wrapText="1"/>
    </xf>
    <xf numFmtId="0" fontId="5" fillId="7" borderId="1" xfId="0" applyFont="1" applyFill="1" applyBorder="1" applyAlignment="1">
      <alignment horizontal="center"/>
    </xf>
    <xf numFmtId="0" fontId="4" fillId="0" borderId="0" xfId="0" applyFont="1" applyAlignment="1">
      <alignment horizontal="center"/>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7" fillId="16" borderId="1" xfId="0" applyFont="1" applyFill="1" applyBorder="1" applyAlignment="1">
      <alignment horizontal="center" vertical="center" wrapText="1"/>
    </xf>
    <xf numFmtId="0" fontId="1" fillId="15" borderId="1" xfId="0" applyFont="1" applyFill="1" applyBorder="1" applyAlignment="1">
      <alignment horizontal="center"/>
    </xf>
    <xf numFmtId="0" fontId="7" fillId="16" borderId="1" xfId="0" applyFont="1" applyFill="1" applyBorder="1" applyAlignment="1">
      <alignment horizontal="center" vertical="center"/>
    </xf>
    <xf numFmtId="0" fontId="2" fillId="3" borderId="4"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4" fillId="3" borderId="4" xfId="0" applyFont="1" applyFill="1" applyBorder="1" applyAlignment="1">
      <alignment vertical="center" wrapText="1"/>
    </xf>
    <xf numFmtId="0" fontId="4" fillId="3" borderId="3" xfId="0" applyFont="1" applyFill="1" applyBorder="1" applyAlignment="1">
      <alignment vertical="center" wrapText="1"/>
    </xf>
    <xf numFmtId="0" fontId="4" fillId="3" borderId="2" xfId="0" applyFont="1" applyFill="1" applyBorder="1" applyAlignment="1">
      <alignment vertical="center" wrapText="1"/>
    </xf>
    <xf numFmtId="0" fontId="1" fillId="5" borderId="1" xfId="0" applyFont="1" applyFill="1" applyBorder="1" applyAlignment="1">
      <alignment horizontal="center" vertical="center"/>
    </xf>
    <xf numFmtId="0" fontId="2" fillId="3" borderId="4" xfId="0" applyFont="1" applyFill="1" applyBorder="1" applyAlignment="1">
      <alignment vertical="center" wrapText="1"/>
    </xf>
    <xf numFmtId="0" fontId="2" fillId="3" borderId="3" xfId="0" applyFont="1" applyFill="1" applyBorder="1" applyAlignment="1">
      <alignment vertical="center" wrapText="1"/>
    </xf>
    <xf numFmtId="0" fontId="2" fillId="3" borderId="2" xfId="0" applyFont="1" applyFill="1" applyBorder="1" applyAlignment="1">
      <alignment vertical="center" wrapText="1"/>
    </xf>
    <xf numFmtId="0" fontId="3" fillId="0" borderId="4" xfId="0" applyFont="1" applyBorder="1" applyAlignment="1">
      <alignment horizontal="justify" vertical="center" wrapText="1"/>
    </xf>
    <xf numFmtId="0" fontId="3" fillId="0" borderId="3" xfId="0" applyFont="1" applyBorder="1" applyAlignment="1">
      <alignment horizontal="justify" vertical="center" wrapText="1"/>
    </xf>
    <xf numFmtId="0" fontId="3" fillId="0" borderId="2" xfId="0" applyFont="1" applyBorder="1" applyAlignment="1">
      <alignment horizontal="justify" vertical="center" wrapText="1"/>
    </xf>
    <xf numFmtId="0" fontId="2" fillId="3" borderId="1" xfId="0" applyFont="1" applyFill="1" applyBorder="1" applyAlignment="1">
      <alignment vertical="center" wrapText="1"/>
    </xf>
    <xf numFmtId="0" fontId="1" fillId="5" borderId="4" xfId="0" applyFont="1" applyFill="1" applyBorder="1" applyAlignment="1">
      <alignment horizontal="center" vertical="center"/>
    </xf>
    <xf numFmtId="0" fontId="1" fillId="5" borderId="3" xfId="0" applyFont="1" applyFill="1" applyBorder="1" applyAlignment="1">
      <alignment horizontal="center" vertical="center"/>
    </xf>
    <xf numFmtId="0" fontId="1" fillId="5" borderId="2" xfId="0" applyFont="1" applyFill="1" applyBorder="1" applyAlignment="1">
      <alignment horizontal="center" vertical="center"/>
    </xf>
    <xf numFmtId="0" fontId="3" fillId="0" borderId="1" xfId="0" applyFont="1" applyBorder="1" applyAlignment="1">
      <alignment horizontal="justify" vertical="center" wrapText="1"/>
    </xf>
    <xf numFmtId="0" fontId="2" fillId="5" borderId="1" xfId="0" applyFont="1" applyFill="1" applyBorder="1" applyAlignment="1">
      <alignment horizontal="center" vertical="center"/>
    </xf>
    <xf numFmtId="0" fontId="7" fillId="16" borderId="8" xfId="0" applyFont="1" applyFill="1" applyBorder="1" applyAlignment="1">
      <alignment horizontal="center" vertical="center"/>
    </xf>
    <xf numFmtId="0" fontId="8" fillId="0" borderId="0" xfId="0" applyFont="1" applyAlignment="1">
      <alignment horizontal="center" wrapText="1"/>
    </xf>
    <xf numFmtId="0" fontId="8" fillId="0" borderId="11" xfId="0" applyFont="1" applyBorder="1" applyAlignment="1">
      <alignment horizont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2" fillId="5" borderId="4"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2" xfId="0" applyFont="1" applyFill="1" applyBorder="1" applyAlignment="1">
      <alignment horizontal="center" vertical="center"/>
    </xf>
    <xf numFmtId="0" fontId="2" fillId="3" borderId="4"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2" xfId="0" applyFont="1" applyFill="1" applyBorder="1" applyAlignment="1">
      <alignment horizontal="left" vertical="center" wrapText="1"/>
    </xf>
    <xf numFmtId="0" fontId="7" fillId="16" borderId="1" xfId="0" applyFont="1" applyFill="1" applyBorder="1" applyAlignment="1">
      <alignment horizontal="center"/>
    </xf>
    <xf numFmtId="0" fontId="1" fillId="15" borderId="1" xfId="0" applyFont="1" applyFill="1" applyBorder="1" applyAlignment="1">
      <alignment horizontal="center" vertical="center"/>
    </xf>
    <xf numFmtId="0" fontId="4" fillId="0" borderId="7" xfId="0" applyFont="1" applyBorder="1" applyAlignment="1">
      <alignment horizontal="center"/>
    </xf>
    <xf numFmtId="0" fontId="12" fillId="16" borderId="15" xfId="0" applyFont="1" applyFill="1" applyBorder="1" applyAlignment="1">
      <alignment horizontal="center"/>
    </xf>
    <xf numFmtId="0" fontId="12" fillId="16" borderId="0" xfId="0" applyFont="1" applyFill="1" applyAlignment="1">
      <alignment horizontal="center"/>
    </xf>
    <xf numFmtId="0" fontId="12" fillId="16" borderId="16" xfId="0" applyFont="1" applyFill="1" applyBorder="1" applyAlignment="1">
      <alignment horizontal="center"/>
    </xf>
    <xf numFmtId="0" fontId="4" fillId="0" borderId="13" xfId="0" applyFont="1" applyBorder="1" applyAlignment="1">
      <alignment horizontal="center"/>
    </xf>
    <xf numFmtId="0" fontId="4" fillId="0" borderId="23" xfId="0" applyFont="1" applyBorder="1" applyAlignment="1">
      <alignment horizontal="center"/>
    </xf>
    <xf numFmtId="0" fontId="4" fillId="0" borderId="12" xfId="0" applyFont="1" applyBorder="1" applyAlignment="1">
      <alignment horizontal="center"/>
    </xf>
    <xf numFmtId="0" fontId="4" fillId="0" borderId="24"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xf>
    <xf numFmtId="0" fontId="7" fillId="16" borderId="0" xfId="0" applyFont="1" applyFill="1" applyAlignment="1">
      <alignment horizontal="center"/>
    </xf>
    <xf numFmtId="0" fontId="4" fillId="15" borderId="17" xfId="0" applyFont="1" applyFill="1" applyBorder="1" applyAlignment="1">
      <alignment horizontal="center"/>
    </xf>
    <xf numFmtId="0" fontId="4" fillId="15" borderId="11" xfId="0" applyFont="1" applyFill="1" applyBorder="1" applyAlignment="1">
      <alignment horizontal="center"/>
    </xf>
    <xf numFmtId="0" fontId="4" fillId="6" borderId="18"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20" fillId="7"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14" borderId="1" xfId="0" applyFont="1" applyFill="1" applyBorder="1" applyAlignment="1">
      <alignment horizontal="center" vertical="center" wrapText="1"/>
    </xf>
    <xf numFmtId="0" fontId="31" fillId="16" borderId="0" xfId="0" applyFont="1" applyFill="1" applyAlignment="1">
      <alignment horizontal="center"/>
    </xf>
    <xf numFmtId="0" fontId="8" fillId="2" borderId="1" xfId="0" applyFont="1" applyFill="1" applyBorder="1" applyAlignment="1">
      <alignment horizontal="center" vertical="center" wrapText="1"/>
    </xf>
    <xf numFmtId="0" fontId="4" fillId="2" borderId="1" xfId="0" applyFont="1" applyFill="1" applyBorder="1" applyAlignment="1">
      <alignment horizontal="right"/>
    </xf>
    <xf numFmtId="0" fontId="3" fillId="14" borderId="1" xfId="0" applyFont="1" applyFill="1" applyBorder="1" applyAlignment="1">
      <alignment horizontal="center" vertical="center" wrapText="1"/>
    </xf>
    <xf numFmtId="0" fontId="19" fillId="7" borderId="1" xfId="0" applyFont="1" applyFill="1" applyBorder="1" applyAlignment="1">
      <alignment horizontal="center" vertical="center"/>
    </xf>
    <xf numFmtId="0" fontId="3" fillId="0" borderId="1" xfId="0" applyFont="1" applyBorder="1" applyAlignment="1">
      <alignment horizontal="center" vertical="center"/>
    </xf>
    <xf numFmtId="0" fontId="3" fillId="7"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3" fillId="0" borderId="0" xfId="0" applyFont="1" applyAlignment="1">
      <alignment horizontal="center" vertical="center"/>
    </xf>
    <xf numFmtId="0" fontId="3" fillId="2"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6" borderId="1" xfId="0" applyFont="1" applyFill="1" applyBorder="1" applyAlignment="1">
      <alignment horizontal="center" vertical="center"/>
    </xf>
    <xf numFmtId="0" fontId="3" fillId="12" borderId="1" xfId="0" applyFont="1" applyFill="1" applyBorder="1" applyAlignment="1">
      <alignment horizontal="center" vertical="center"/>
    </xf>
    <xf numFmtId="0" fontId="21" fillId="7" borderId="1" xfId="0" applyFont="1" applyFill="1" applyBorder="1" applyAlignment="1">
      <alignment horizontal="center" vertical="center" wrapText="1"/>
    </xf>
    <xf numFmtId="0" fontId="5" fillId="16" borderId="0" xfId="0" applyFont="1" applyFill="1" applyAlignment="1">
      <alignment horizontal="center"/>
    </xf>
    <xf numFmtId="0" fontId="0" fillId="0" borderId="21" xfId="0" applyBorder="1" applyAlignment="1">
      <alignment horizontal="center"/>
    </xf>
    <xf numFmtId="0" fontId="0" fillId="0" borderId="5" xfId="0" applyBorder="1" applyAlignment="1">
      <alignment horizontal="center"/>
    </xf>
  </cellXfs>
  <cellStyles count="1">
    <cellStyle name="Normal" xfId="0" builtinId="0"/>
  </cellStyles>
  <dxfs count="0"/>
  <tableStyles count="0" defaultTableStyle="TableStyleMedium2" defaultPivotStyle="PivotStyleLight16"/>
  <colors>
    <mruColors>
      <color rgb="FF003366"/>
      <color rgb="FFFF3399"/>
      <color rgb="FF99CC00"/>
      <color rgb="FF0099CC"/>
      <color rgb="FF6600FF"/>
      <color rgb="FF000099"/>
      <color rgb="FF006666"/>
      <color rgb="FFFF6600"/>
      <color rgb="FF009999"/>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Mapa_de_Riesgo!$Z$17:$Z$171</c:f>
              <c:numCache>
                <c:formatCode>0%</c:formatCode>
                <c:ptCount val="96"/>
                <c:pt idx="0">
                  <c:v>1</c:v>
                </c:pt>
                <c:pt idx="1">
                  <c:v>0</c:v>
                </c:pt>
                <c:pt idx="2">
                  <c:v>0</c:v>
                </c:pt>
                <c:pt idx="3">
                  <c:v>0</c:v>
                </c:pt>
                <c:pt idx="4">
                  <c:v>1</c:v>
                </c:pt>
                <c:pt idx="5">
                  <c:v>1</c:v>
                </c:pt>
                <c:pt idx="6">
                  <c:v>0</c:v>
                </c:pt>
                <c:pt idx="7">
                  <c:v>0</c:v>
                </c:pt>
                <c:pt idx="8">
                  <c:v>0</c:v>
                </c:pt>
                <c:pt idx="9">
                  <c:v>0</c:v>
                </c:pt>
                <c:pt idx="10">
                  <c:v>0.5</c:v>
                </c:pt>
                <c:pt idx="11">
                  <c:v>1</c:v>
                </c:pt>
                <c:pt idx="12">
                  <c:v>1</c:v>
                </c:pt>
                <c:pt idx="13">
                  <c:v>1</c:v>
                </c:pt>
                <c:pt idx="14">
                  <c:v>1</c:v>
                </c:pt>
                <c:pt idx="15">
                  <c:v>1</c:v>
                </c:pt>
                <c:pt idx="16">
                  <c:v>1</c:v>
                </c:pt>
                <c:pt idx="17">
                  <c:v>0.8</c:v>
                </c:pt>
                <c:pt idx="18">
                  <c:v>1</c:v>
                </c:pt>
                <c:pt idx="19">
                  <c:v>1</c:v>
                </c:pt>
                <c:pt idx="20">
                  <c:v>1</c:v>
                </c:pt>
                <c:pt idx="21">
                  <c:v>1</c:v>
                </c:pt>
                <c:pt idx="22">
                  <c:v>1</c:v>
                </c:pt>
                <c:pt idx="23">
                  <c:v>1</c:v>
                </c:pt>
                <c:pt idx="24">
                  <c:v>1</c:v>
                </c:pt>
                <c:pt idx="25">
                  <c:v>1</c:v>
                </c:pt>
                <c:pt idx="26">
                  <c:v>1</c:v>
                </c:pt>
                <c:pt idx="27">
                  <c:v>1</c:v>
                </c:pt>
                <c:pt idx="28">
                  <c:v>1</c:v>
                </c:pt>
                <c:pt idx="29">
                  <c:v>0</c:v>
                </c:pt>
                <c:pt idx="30">
                  <c:v>0</c:v>
                </c:pt>
                <c:pt idx="31">
                  <c:v>0</c:v>
                </c:pt>
                <c:pt idx="32">
                  <c:v>0</c:v>
                </c:pt>
                <c:pt idx="33">
                  <c:v>1</c:v>
                </c:pt>
                <c:pt idx="34">
                  <c:v>1</c:v>
                </c:pt>
                <c:pt idx="35">
                  <c:v>1</c:v>
                </c:pt>
                <c:pt idx="36">
                  <c:v>1</c:v>
                </c:pt>
                <c:pt idx="37">
                  <c:v>0.8</c:v>
                </c:pt>
                <c:pt idx="38">
                  <c:v>1</c:v>
                </c:pt>
                <c:pt idx="39">
                  <c:v>1</c:v>
                </c:pt>
                <c:pt idx="40">
                  <c:v>0</c:v>
                </c:pt>
                <c:pt idx="41">
                  <c:v>0.625</c:v>
                </c:pt>
                <c:pt idx="42">
                  <c:v>1</c:v>
                </c:pt>
                <c:pt idx="43">
                  <c:v>1</c:v>
                </c:pt>
                <c:pt idx="44">
                  <c:v>1</c:v>
                </c:pt>
                <c:pt idx="45">
                  <c:v>0.625</c:v>
                </c:pt>
                <c:pt idx="46">
                  <c:v>1</c:v>
                </c:pt>
                <c:pt idx="47">
                  <c:v>0</c:v>
                </c:pt>
                <c:pt idx="48">
                  <c:v>0</c:v>
                </c:pt>
                <c:pt idx="49">
                  <c:v>0</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0</c:v>
                </c:pt>
                <c:pt idx="70">
                  <c:v>1</c:v>
                </c:pt>
                <c:pt idx="71">
                  <c:v>1</c:v>
                </c:pt>
                <c:pt idx="72">
                  <c:v>1</c:v>
                </c:pt>
                <c:pt idx="73">
                  <c:v>1</c:v>
                </c:pt>
                <c:pt idx="74">
                  <c:v>1</c:v>
                </c:pt>
                <c:pt idx="75">
                  <c:v>0</c:v>
                </c:pt>
                <c:pt idx="76">
                  <c:v>1</c:v>
                </c:pt>
                <c:pt idx="77">
                  <c:v>0.33333333333333331</c:v>
                </c:pt>
                <c:pt idx="78">
                  <c:v>1</c:v>
                </c:pt>
                <c:pt idx="79">
                  <c:v>1</c:v>
                </c:pt>
                <c:pt idx="80">
                  <c:v>0.5</c:v>
                </c:pt>
                <c:pt idx="81">
                  <c:v>1</c:v>
                </c:pt>
                <c:pt idx="82">
                  <c:v>1</c:v>
                </c:pt>
                <c:pt idx="83">
                  <c:v>1</c:v>
                </c:pt>
                <c:pt idx="84">
                  <c:v>0</c:v>
                </c:pt>
                <c:pt idx="85">
                  <c:v>1</c:v>
                </c:pt>
                <c:pt idx="86">
                  <c:v>1</c:v>
                </c:pt>
                <c:pt idx="87">
                  <c:v>0</c:v>
                </c:pt>
                <c:pt idx="88">
                  <c:v>0</c:v>
                </c:pt>
                <c:pt idx="89">
                  <c:v>1</c:v>
                </c:pt>
                <c:pt idx="90">
                  <c:v>1</c:v>
                </c:pt>
                <c:pt idx="91">
                  <c:v>1</c:v>
                </c:pt>
                <c:pt idx="92">
                  <c:v>1</c:v>
                </c:pt>
                <c:pt idx="93">
                  <c:v>1</c:v>
                </c:pt>
                <c:pt idx="94">
                  <c:v>1</c:v>
                </c:pt>
                <c:pt idx="95">
                  <c:v>1</c:v>
                </c:pt>
              </c:numCache>
            </c:numRef>
          </c:val>
          <c:extLst xmlns:c16r2="http://schemas.microsoft.com/office/drawing/2015/06/chart">
            <c:ext xmlns:c16="http://schemas.microsoft.com/office/drawing/2014/chart" uri="{C3380CC4-5D6E-409C-BE32-E72D297353CC}">
              <c16:uniqueId val="{00000000-4692-4066-843D-4C13715BBBF8}"/>
            </c:ext>
          </c:extLst>
        </c:ser>
        <c:dLbls>
          <c:showLegendKey val="0"/>
          <c:showVal val="1"/>
          <c:showCatName val="0"/>
          <c:showSerName val="0"/>
          <c:showPercent val="0"/>
          <c:showBubbleSize val="0"/>
        </c:dLbls>
        <c:gapWidth val="75"/>
        <c:axId val="75365760"/>
        <c:axId val="75405952"/>
      </c:barChart>
      <c:catAx>
        <c:axId val="7536576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5405952"/>
        <c:crosses val="autoZero"/>
        <c:auto val="1"/>
        <c:lblAlgn val="ctr"/>
        <c:lblOffset val="100"/>
        <c:noMultiLvlLbl val="0"/>
      </c:catAx>
      <c:valAx>
        <c:axId val="75405952"/>
        <c:scaling>
          <c:orientation val="minMax"/>
        </c:scaling>
        <c:delete val="1"/>
        <c:axPos val="l"/>
        <c:numFmt formatCode="0%" sourceLinked="1"/>
        <c:majorTickMark val="none"/>
        <c:minorTickMark val="none"/>
        <c:tickLblPos val="nextTo"/>
        <c:crossAx val="75365760"/>
        <c:crosses val="autoZero"/>
        <c:crossBetween val="between"/>
      </c:valAx>
      <c:spPr>
        <a:solidFill>
          <a:schemeClr val="bg1">
            <a:lumMod val="95000"/>
          </a:schemeClr>
        </a:solid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900"/>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solidFill>
              <a:srgbClr val="FF3399"/>
            </a:solidFill>
          </c:spPr>
          <c:dPt>
            <c:idx val="0"/>
            <c:bubble3D val="0"/>
            <c:spPr>
              <a:solidFill>
                <a:srgbClr val="003366"/>
              </a:solidFill>
              <a:ln w="19050">
                <a:solidFill>
                  <a:schemeClr val="lt1"/>
                </a:solidFill>
              </a:ln>
              <a:effectLst/>
            </c:spPr>
            <c:extLst xmlns:c16r2="http://schemas.microsoft.com/office/drawing/2015/06/chart">
              <c:ext xmlns:c16="http://schemas.microsoft.com/office/drawing/2014/chart" uri="{C3380CC4-5D6E-409C-BE32-E72D297353CC}">
                <c16:uniqueId val="{00000001-D1C6-4E07-9535-35BA39EBF7F1}"/>
              </c:ext>
            </c:extLst>
          </c:dPt>
          <c:dPt>
            <c:idx val="1"/>
            <c:bubble3D val="0"/>
            <c:explosion val="1"/>
            <c:spPr>
              <a:solidFill>
                <a:srgbClr val="FF3399"/>
              </a:solidFill>
              <a:ln w="19050">
                <a:solidFill>
                  <a:schemeClr val="lt1"/>
                </a:solidFill>
              </a:ln>
              <a:effectLst/>
            </c:spPr>
            <c:extLst xmlns:c16r2="http://schemas.microsoft.com/office/drawing/2015/06/chart">
              <c:ext xmlns:c16="http://schemas.microsoft.com/office/drawing/2014/chart" uri="{C3380CC4-5D6E-409C-BE32-E72D297353CC}">
                <c16:uniqueId val="{00000003-D1C6-4E07-9535-35BA39EBF7F1}"/>
              </c:ext>
            </c:extLst>
          </c:dPt>
          <c:dLbls>
            <c:dLbl>
              <c:idx val="0"/>
              <c:layout>
                <c:manualLayout>
                  <c:x val="-0.15423425196850393"/>
                  <c:y val="-0.20306284631087781"/>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D1C6-4E07-9535-35BA39EBF7F1}"/>
                </c:ext>
                <c:ext xmlns:c15="http://schemas.microsoft.com/office/drawing/2012/chart" uri="{CE6537A1-D6FC-4f65-9D91-7224C49458BB}">
                  <c15:layout/>
                </c:ext>
              </c:extLst>
            </c:dLbl>
            <c:dLbl>
              <c:idx val="1"/>
              <c:layout>
                <c:manualLayout>
                  <c:x val="0.11343219597550307"/>
                  <c:y val="0.10803441236512103"/>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D1C6-4E07-9535-35BA39EBF7F1}"/>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multiLvlStrRef>
              <c:f>'Resultados Seguimiento'!$A$8:$B$9</c:f>
              <c:multiLvlStrCache>
                <c:ptCount val="2"/>
                <c:lvl>
                  <c:pt idx="1">
                    <c:v>POR CUMPLIR</c:v>
                  </c:pt>
                </c:lvl>
                <c:lvl>
                  <c:pt idx="0">
                    <c:v>TOTAL AVANCE CUATRIMESTRE</c:v>
                  </c:pt>
                </c:lvl>
              </c:multiLvlStrCache>
            </c:multiLvlStrRef>
          </c:cat>
          <c:val>
            <c:numRef>
              <c:f>'Resultados Seguimiento'!$C$8:$C$9</c:f>
              <c:numCache>
                <c:formatCode>0.0%</c:formatCode>
                <c:ptCount val="2"/>
                <c:pt idx="0">
                  <c:v>0.47746913580246919</c:v>
                </c:pt>
                <c:pt idx="1">
                  <c:v>0.52253086419753081</c:v>
                </c:pt>
              </c:numCache>
            </c:numRef>
          </c:val>
          <c:extLst xmlns:c16r2="http://schemas.microsoft.com/office/drawing/2015/06/chart">
            <c:ext xmlns:c16="http://schemas.microsoft.com/office/drawing/2014/chart" uri="{C3380CC4-5D6E-409C-BE32-E72D297353CC}">
              <c16:uniqueId val="{00000004-D1C6-4E07-9535-35BA39EBF7F1}"/>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dk1">
                          <a:lumMod val="35000"/>
                          <a:lumOff val="65000"/>
                        </a:schemeClr>
                      </a:solidFill>
                      <a:round/>
                    </a:ln>
                    <a:effectLst/>
                  </c:spPr>
                </c15:leaderLines>
              </c:ext>
            </c:extLst>
          </c:dLbls>
          <c:cat>
            <c:strRef>
              <c:f>'Resultados Seguimiento'!$B$2:$B$7</c:f>
              <c:strCache>
                <c:ptCount val="6"/>
                <c:pt idx="0">
                  <c:v>Mapa de Riesgos de Corrupción</c:v>
                </c:pt>
                <c:pt idx="1">
                  <c:v>Legalidad e Integridad</c:v>
                </c:pt>
                <c:pt idx="2">
                  <c:v>Racionalización de Trámites</c:v>
                </c:pt>
                <c:pt idx="3">
                  <c:v>Rendición de Cuentas</c:v>
                </c:pt>
                <c:pt idx="4">
                  <c:v>Transparencia y Acceso a la Información Pública</c:v>
                </c:pt>
                <c:pt idx="5">
                  <c:v>Atención al Ciudadano</c:v>
                </c:pt>
              </c:strCache>
            </c:strRef>
          </c:cat>
          <c:val>
            <c:numRef>
              <c:f>'Resultados Seguimiento'!$C$2:$C$7</c:f>
              <c:numCache>
                <c:formatCode>0.0%</c:formatCode>
                <c:ptCount val="6"/>
                <c:pt idx="0">
                  <c:v>0.75925925925925941</c:v>
                </c:pt>
                <c:pt idx="1">
                  <c:v>0.5</c:v>
                </c:pt>
                <c:pt idx="2">
                  <c:v>0.46666666666666662</c:v>
                </c:pt>
                <c:pt idx="3">
                  <c:v>0.41666666666666663</c:v>
                </c:pt>
                <c:pt idx="4">
                  <c:v>0.5</c:v>
                </c:pt>
                <c:pt idx="5">
                  <c:v>0.22222222222222221</c:v>
                </c:pt>
              </c:numCache>
            </c:numRef>
          </c:val>
          <c:extLst xmlns:c16r2="http://schemas.microsoft.com/office/drawing/2015/06/chart">
            <c:ext xmlns:c16="http://schemas.microsoft.com/office/drawing/2014/chart" uri="{C3380CC4-5D6E-409C-BE32-E72D297353CC}">
              <c16:uniqueId val="{00000000-3C32-4410-8FA6-47451E0E2818}"/>
            </c:ext>
          </c:extLst>
        </c:ser>
        <c:dLbls>
          <c:showLegendKey val="0"/>
          <c:showVal val="1"/>
          <c:showCatName val="0"/>
          <c:showSerName val="0"/>
          <c:showPercent val="0"/>
          <c:showBubbleSize val="0"/>
        </c:dLbls>
        <c:gapWidth val="150"/>
        <c:overlap val="-25"/>
        <c:axId val="81921536"/>
        <c:axId val="81924480"/>
      </c:barChart>
      <c:catAx>
        <c:axId val="81921536"/>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s-CO"/>
          </a:p>
        </c:txPr>
        <c:crossAx val="81924480"/>
        <c:crosses val="autoZero"/>
        <c:auto val="1"/>
        <c:lblAlgn val="ctr"/>
        <c:lblOffset val="100"/>
        <c:noMultiLvlLbl val="0"/>
      </c:catAx>
      <c:valAx>
        <c:axId val="81924480"/>
        <c:scaling>
          <c:orientation val="minMax"/>
        </c:scaling>
        <c:delete val="1"/>
        <c:axPos val="l"/>
        <c:numFmt formatCode="0.0%" sourceLinked="1"/>
        <c:majorTickMark val="none"/>
        <c:minorTickMark val="none"/>
        <c:tickLblPos val="nextTo"/>
        <c:crossAx val="81921536"/>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16</xdr:col>
      <xdr:colOff>20637</xdr:colOff>
      <xdr:row>0</xdr:row>
      <xdr:rowOff>0</xdr:rowOff>
    </xdr:from>
    <xdr:to>
      <xdr:col>20</xdr:col>
      <xdr:colOff>615950</xdr:colOff>
      <xdr:row>8</xdr:row>
      <xdr:rowOff>161925</xdr:rowOff>
    </xdr:to>
    <xdr:pic>
      <xdr:nvPicPr>
        <xdr:cNvPr id="2" name="Imagen 1" descr="Resultado de imagen para alcaldia de cienaga">
          <a:extLst>
            <a:ext uri="{FF2B5EF4-FFF2-40B4-BE49-F238E27FC236}">
              <a16:creationId xmlns="" xmlns:a16="http://schemas.microsoft.com/office/drawing/2014/main" id="{AEF3831B-E36E-435D-A598-F52882EA0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12937" y="0"/>
          <a:ext cx="3338513"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28</xdr:col>
      <xdr:colOff>285750</xdr:colOff>
      <xdr:row>16</xdr:row>
      <xdr:rowOff>571500</xdr:rowOff>
    </xdr:from>
    <xdr:to>
      <xdr:col>65</xdr:col>
      <xdr:colOff>666750</xdr:colOff>
      <xdr:row>22</xdr:row>
      <xdr:rowOff>596900</xdr:rowOff>
    </xdr:to>
    <xdr:graphicFrame macro="">
      <xdr:nvGraphicFramePr>
        <xdr:cNvPr id="3" name="Gráfico 2">
          <a:extLst>
            <a:ext uri="{FF2B5EF4-FFF2-40B4-BE49-F238E27FC236}">
              <a16:creationId xmlns="" xmlns:a16="http://schemas.microsoft.com/office/drawing/2014/main" id="{5A082800-79D9-4E27-8F80-BBD309CE6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1238251</xdr:colOff>
      <xdr:row>0</xdr:row>
      <xdr:rowOff>0</xdr:rowOff>
    </xdr:from>
    <xdr:to>
      <xdr:col>4</xdr:col>
      <xdr:colOff>658525</xdr:colOff>
      <xdr:row>5</xdr:row>
      <xdr:rowOff>13607</xdr:rowOff>
    </xdr:to>
    <xdr:pic>
      <xdr:nvPicPr>
        <xdr:cNvPr id="4" name="Imagen 3" descr="Resultado de imagen para alcaldia de cienaga">
          <a:extLst>
            <a:ext uri="{FF2B5EF4-FFF2-40B4-BE49-F238E27FC236}">
              <a16:creationId xmlns="" xmlns:a16="http://schemas.microsoft.com/office/drawing/2014/main" id="{2159D379-61AB-414C-97A0-A03DB37B84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1894" y="0"/>
          <a:ext cx="1910381" cy="9661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1496786</xdr:colOff>
      <xdr:row>1</xdr:row>
      <xdr:rowOff>51027</xdr:rowOff>
    </xdr:from>
    <xdr:to>
      <xdr:col>4</xdr:col>
      <xdr:colOff>1143000</xdr:colOff>
      <xdr:row>9</xdr:row>
      <xdr:rowOff>125526</xdr:rowOff>
    </xdr:to>
    <xdr:sp macro="" textlink="">
      <xdr:nvSpPr>
        <xdr:cNvPr id="3" name="CuadroTexto 2">
          <a:extLst>
            <a:ext uri="{FF2B5EF4-FFF2-40B4-BE49-F238E27FC236}">
              <a16:creationId xmlns="" xmlns:a16="http://schemas.microsoft.com/office/drawing/2014/main" id="{00000000-0008-0000-0700-000003000000}"/>
            </a:ext>
          </a:extLst>
        </xdr:cNvPr>
        <xdr:cNvSpPr txBox="1"/>
      </xdr:nvSpPr>
      <xdr:spPr bwMode="auto">
        <a:xfrm>
          <a:off x="2775857" y="227920"/>
          <a:ext cx="8395607" cy="1489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200">
              <a:solidFill>
                <a:schemeClr val="dk1"/>
              </a:solidFill>
              <a:effectLst/>
              <a:latin typeface="Arial" panose="020B0604020202020204" pitchFamily="34" charset="0"/>
              <a:ea typeface="+mn-ea"/>
              <a:cs typeface="Arial" panose="020B0604020202020204" pitchFamily="34" charset="0"/>
            </a:rPr>
            <a:t>ALCALDÍA</a:t>
          </a:r>
          <a:r>
            <a:rPr lang="es-CO" sz="2200" baseline="0">
              <a:solidFill>
                <a:schemeClr val="dk1"/>
              </a:solidFill>
              <a:effectLst/>
              <a:latin typeface="Arial" panose="020B0604020202020204" pitchFamily="34" charset="0"/>
              <a:ea typeface="+mn-ea"/>
              <a:cs typeface="Arial" panose="020B0604020202020204" pitchFamily="34" charset="0"/>
            </a:rPr>
            <a:t> MUNICIPAL DE GALAPA ATLÁNTICO</a:t>
          </a:r>
          <a:endParaRPr lang="es-CO" sz="2200">
            <a:effectLst/>
            <a:latin typeface="Arial" panose="020B0604020202020204" pitchFamily="34" charset="0"/>
            <a:cs typeface="Arial" panose="020B0604020202020204" pitchFamily="34" charset="0"/>
          </a:endParaRPr>
        </a:p>
        <a:p>
          <a:pPr algn="ctr"/>
          <a:r>
            <a:rPr lang="es-CO" sz="2200" b="1">
              <a:solidFill>
                <a:schemeClr val="dk1"/>
              </a:solidFill>
              <a:effectLst/>
              <a:latin typeface="Arial" panose="020B0604020202020204" pitchFamily="34" charset="0"/>
              <a:ea typeface="+mn-ea"/>
              <a:cs typeface="Arial" panose="020B0604020202020204" pitchFamily="34" charset="0"/>
            </a:rPr>
            <a:t>MAPA DE RIESGOS INTEGRADO</a:t>
          </a:r>
          <a:endParaRPr lang="es-CO" sz="2200">
            <a:effectLst/>
            <a:latin typeface="Arial" panose="020B0604020202020204" pitchFamily="34" charset="0"/>
            <a:cs typeface="Arial" panose="020B0604020202020204" pitchFamily="34" charset="0"/>
          </a:endParaRPr>
        </a:p>
        <a:p>
          <a:pPr algn="ctr"/>
          <a:r>
            <a:rPr lang="es-CO" sz="2200" b="0">
              <a:solidFill>
                <a:schemeClr val="dk1"/>
              </a:solidFill>
              <a:effectLst/>
              <a:latin typeface="Arial" panose="020B0604020202020204" pitchFamily="34" charset="0"/>
              <a:ea typeface="+mn-ea"/>
              <a:cs typeface="Arial" panose="020B0604020202020204" pitchFamily="34" charset="0"/>
            </a:rPr>
            <a:t>-</a:t>
          </a:r>
          <a:r>
            <a:rPr lang="es-CO" sz="2200" b="0" baseline="0">
              <a:solidFill>
                <a:schemeClr val="dk1"/>
              </a:solidFill>
              <a:effectLst/>
              <a:latin typeface="Arial" panose="020B0604020202020204" pitchFamily="34" charset="0"/>
              <a:ea typeface="+mn-ea"/>
              <a:cs typeface="Arial" panose="020B0604020202020204" pitchFamily="34" charset="0"/>
            </a:rPr>
            <a:t> Riesgos de Gestión y de Corrupción-</a:t>
          </a:r>
        </a:p>
        <a:p>
          <a:pPr algn="ctr"/>
          <a:r>
            <a:rPr lang="es-CO" sz="2200" b="0">
              <a:latin typeface="Arial" panose="020B0604020202020204" pitchFamily="34" charset="0"/>
              <a:cs typeface="Arial" panose="020B0604020202020204" pitchFamily="34" charset="0"/>
            </a:rPr>
            <a:t>Determinación del Impacto</a:t>
          </a:r>
        </a:p>
      </xdr:txBody>
    </xdr:sp>
    <xdr:clientData/>
  </xdr:twoCellAnchor>
  <xdr:twoCellAnchor editAs="oneCell">
    <xdr:from>
      <xdr:col>0</xdr:col>
      <xdr:colOff>68038</xdr:colOff>
      <xdr:row>2</xdr:row>
      <xdr:rowOff>54428</xdr:rowOff>
    </xdr:from>
    <xdr:to>
      <xdr:col>1</xdr:col>
      <xdr:colOff>1075012</xdr:colOff>
      <xdr:row>8</xdr:row>
      <xdr:rowOff>54428</xdr:rowOff>
    </xdr:to>
    <xdr:pic>
      <xdr:nvPicPr>
        <xdr:cNvPr id="4" name="Imagen 3">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68038" y="408214"/>
          <a:ext cx="2286045" cy="1061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575468</xdr:colOff>
      <xdr:row>0</xdr:row>
      <xdr:rowOff>0</xdr:rowOff>
    </xdr:from>
    <xdr:to>
      <xdr:col>5</xdr:col>
      <xdr:colOff>246062</xdr:colOff>
      <xdr:row>5</xdr:row>
      <xdr:rowOff>43362</xdr:rowOff>
    </xdr:to>
    <xdr:pic>
      <xdr:nvPicPr>
        <xdr:cNvPr id="2" name="Imagen 1" descr="Resultado de imagen para alcaldia de cienaga">
          <a:extLst>
            <a:ext uri="{FF2B5EF4-FFF2-40B4-BE49-F238E27FC236}">
              <a16:creationId xmlns="" xmlns:a16="http://schemas.microsoft.com/office/drawing/2014/main" id="{68AF7B26-F34C-4A42-AAA3-0897312BA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87468" y="0"/>
          <a:ext cx="1972469" cy="99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833438</xdr:colOff>
      <xdr:row>1</xdr:row>
      <xdr:rowOff>0</xdr:rowOff>
    </xdr:from>
    <xdr:to>
      <xdr:col>4</xdr:col>
      <xdr:colOff>1389063</xdr:colOff>
      <xdr:row>6</xdr:row>
      <xdr:rowOff>43362</xdr:rowOff>
    </xdr:to>
    <xdr:pic>
      <xdr:nvPicPr>
        <xdr:cNvPr id="2" name="Imagen 1" descr="Resultado de imagen para alcaldia de cienaga">
          <a:extLst>
            <a:ext uri="{FF2B5EF4-FFF2-40B4-BE49-F238E27FC236}">
              <a16:creationId xmlns="" xmlns:a16="http://schemas.microsoft.com/office/drawing/2014/main" id="{47A2571E-068F-4897-BD15-2A6CF466E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74657" y="190500"/>
          <a:ext cx="1972469" cy="99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352425</xdr:colOff>
      <xdr:row>0</xdr:row>
      <xdr:rowOff>66675</xdr:rowOff>
    </xdr:from>
    <xdr:to>
      <xdr:col>5</xdr:col>
      <xdr:colOff>571500</xdr:colOff>
      <xdr:row>4</xdr:row>
      <xdr:rowOff>30833</xdr:rowOff>
    </xdr:to>
    <xdr:pic>
      <xdr:nvPicPr>
        <xdr:cNvPr id="2" name="Imagen 1" descr="Resultado de imagen para alcaldia de cienaga">
          <a:extLst>
            <a:ext uri="{FF2B5EF4-FFF2-40B4-BE49-F238E27FC236}">
              <a16:creationId xmlns="" xmlns:a16="http://schemas.microsoft.com/office/drawing/2014/main" id="{8381BB1C-483F-43B4-8DF2-EB05448173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2650" y="66675"/>
          <a:ext cx="1438275" cy="72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619125</xdr:colOff>
      <xdr:row>1</xdr:row>
      <xdr:rowOff>76200</xdr:rowOff>
    </xdr:from>
    <xdr:to>
      <xdr:col>4</xdr:col>
      <xdr:colOff>1295400</xdr:colOff>
      <xdr:row>5</xdr:row>
      <xdr:rowOff>40358</xdr:rowOff>
    </xdr:to>
    <xdr:pic>
      <xdr:nvPicPr>
        <xdr:cNvPr id="2" name="Imagen 1" descr="Resultado de imagen para alcaldia de cienaga">
          <a:extLst>
            <a:ext uri="{FF2B5EF4-FFF2-40B4-BE49-F238E27FC236}">
              <a16:creationId xmlns="" xmlns:a16="http://schemas.microsoft.com/office/drawing/2014/main" id="{DC2A2414-8815-43AF-9815-51D4C66272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91100" y="266700"/>
          <a:ext cx="1438275" cy="72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762000</xdr:colOff>
      <xdr:row>0</xdr:row>
      <xdr:rowOff>85725</xdr:rowOff>
    </xdr:from>
    <xdr:to>
      <xdr:col>4</xdr:col>
      <xdr:colOff>762000</xdr:colOff>
      <xdr:row>4</xdr:row>
      <xdr:rowOff>49883</xdr:rowOff>
    </xdr:to>
    <xdr:pic>
      <xdr:nvPicPr>
        <xdr:cNvPr id="2" name="Imagen 1" descr="Resultado de imagen para alcaldia de cienaga">
          <a:extLst>
            <a:ext uri="{FF2B5EF4-FFF2-40B4-BE49-F238E27FC236}">
              <a16:creationId xmlns="" xmlns:a16="http://schemas.microsoft.com/office/drawing/2014/main" id="{16CDF9AB-8585-4DCD-864B-8E123DB7AE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38750" y="85725"/>
          <a:ext cx="1438275" cy="7261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409575</xdr:colOff>
      <xdr:row>9</xdr:row>
      <xdr:rowOff>117475</xdr:rowOff>
    </xdr:from>
    <xdr:to>
      <xdr:col>2</xdr:col>
      <xdr:colOff>1552575</xdr:colOff>
      <xdr:row>24</xdr:row>
      <xdr:rowOff>3175</xdr:rowOff>
    </xdr:to>
    <xdr:graphicFrame macro="">
      <xdr:nvGraphicFramePr>
        <xdr:cNvPr id="2" name="Gráfico 1">
          <a:extLst>
            <a:ext uri="{FF2B5EF4-FFF2-40B4-BE49-F238E27FC236}">
              <a16:creationId xmlns="" xmlns:a16="http://schemas.microsoft.com/office/drawing/2014/main" id="{65EF2D43-C35A-4C12-B8FE-9DA520954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742950</xdr:colOff>
      <xdr:row>2</xdr:row>
      <xdr:rowOff>0</xdr:rowOff>
    </xdr:from>
    <xdr:to>
      <xdr:col>9</xdr:col>
      <xdr:colOff>742950</xdr:colOff>
      <xdr:row>16</xdr:row>
      <xdr:rowOff>9525</xdr:rowOff>
    </xdr:to>
    <xdr:graphicFrame macro="">
      <xdr:nvGraphicFramePr>
        <xdr:cNvPr id="3" name="Gráfico 2">
          <a:extLst>
            <a:ext uri="{FF2B5EF4-FFF2-40B4-BE49-F238E27FC236}">
              <a16:creationId xmlns="" xmlns:a16="http://schemas.microsoft.com/office/drawing/2014/main" id="{51170097-DFDD-4EE8-85B1-06791FC34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829598</xdr:colOff>
      <xdr:row>0</xdr:row>
      <xdr:rowOff>0</xdr:rowOff>
    </xdr:from>
    <xdr:to>
      <xdr:col>2</xdr:col>
      <xdr:colOff>3794638</xdr:colOff>
      <xdr:row>8</xdr:row>
      <xdr:rowOff>24624</xdr:rowOff>
    </xdr:to>
    <xdr:pic>
      <xdr:nvPicPr>
        <xdr:cNvPr id="4" name="Imagen 3" descr="Resultado de imagen para alcaldia de cienaga">
          <a:extLst>
            <a:ext uri="{FF2B5EF4-FFF2-40B4-BE49-F238E27FC236}">
              <a16:creationId xmlns="" xmlns:a16="http://schemas.microsoft.com/office/drawing/2014/main" id="{E730D7D8-AA6E-42C6-82FB-31207F2A9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34033" y="0"/>
          <a:ext cx="2965040" cy="1499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1059656</xdr:colOff>
      <xdr:row>0</xdr:row>
      <xdr:rowOff>1</xdr:rowOff>
    </xdr:from>
    <xdr:to>
      <xdr:col>3</xdr:col>
      <xdr:colOff>3690937</xdr:colOff>
      <xdr:row>6</xdr:row>
      <xdr:rowOff>116239</xdr:rowOff>
    </xdr:to>
    <xdr:pic>
      <xdr:nvPicPr>
        <xdr:cNvPr id="4" name="Imagen 3" descr="Resultado de imagen para alcaldia de cienaga">
          <a:extLst>
            <a:ext uri="{FF2B5EF4-FFF2-40B4-BE49-F238E27FC236}">
              <a16:creationId xmlns="" xmlns:a16="http://schemas.microsoft.com/office/drawing/2014/main" id="{BB22A6F5-FE24-4A33-805A-0FC44823A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0656" y="1"/>
          <a:ext cx="2631281" cy="1330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an_/OneDrive/Documentos/ASESORIAS%20GESTI&#211;N%20P&#218;BLICA/2019/Alcald&#237;a%20de%20Ci&#233;naga/MAPA%20FUNCESIA/Mapa%20de%20Riesgos%20de%20Corrupci&#243;n%20Alcald&#237;a%20de%20Ci&#233;naga%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an_/OneDrive/Documentos/ASESORIAS%20GESTI&#211;N%20P&#218;BLICA/2019/Alcald&#237;a%20de%20Ci&#233;naga/MAPA%20FUNCESIA/2.%20Comunicaci&#243;n%20e%20informaci&#243;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ackup/LABORALES%202019/MAGDALENA/CI&#201;NAGA/RIESGOS%20CIENAGA%2019/Riesgos%20Contrataci&#243;n%20Ci&#233;nag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uan_/OneDrive/Documentos/ASESORIAS%20GESTI&#211;N%20P&#218;BLICA/2019/Alcald&#237;a%20de%20Ci&#233;naga/MAPA%20FUNCESIA/Riesgos%20Salud%20Ci&#233;nag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uan_/OneDrive/Documentos/ASESORIAS%20GESTI&#211;N%20P&#218;BLICA/2019/Alcald&#237;a%20de%20Ci&#233;naga/MAPA%20FUNCESIA/8.%20Gesti&#243;n%20Jur&#237;dic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uan_/OneDrive/Documentos/ASESORIAS%20GESTI&#211;N%20P&#218;BLICA/2019/Alcald&#237;a%20de%20Ci&#233;naga/MAPA%20FUNCESIA/9.%20Gesti&#243;n%20Financie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uan_/OneDrive/Documentos/ASESORIAS%20GESTI&#211;N%20P&#218;BLICA/2019/Alcald&#237;a%20de%20Ci&#233;naga/MAPA%20FUNCESIA/10.%20Gesti&#243;n%20Contractu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uan_/OneDrive/Documentos/ASESORIAS%20GESTI&#211;N%20P&#218;BLICA/2019/Terminal%20de%20Transportes/MAPA%20DE%20RIESGOS/Mapa%20de%20Riesgos%20de%20Corrupci&#243;n%20TTBAQ%20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uan_/OneDrive/Documentos/ASESORIAS%20GESTI&#211;N%20P&#218;BLICA/2019/Alcald&#237;a%20de%20Ci&#233;naga/MAPA%20FUNCESIA/14.%20Evaluaci&#243;n%20a%20la%20Gest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5. Diseño de Controles"/>
      <sheetName val="Mapa de Calor"/>
      <sheetName val="6.Análisis_de_controles"/>
      <sheetName val="Determinación del Impacto"/>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Determinación del Impacto"/>
      <sheetName val="6.Análisis_de_controles"/>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Determinación del Impacto"/>
      <sheetName val="6.Análisis_de_controles"/>
      <sheetName val="7. Indicadores"/>
      <sheetName val="NO TOCAR"/>
      <sheetName val="NO TOCAR2"/>
    </sheetNames>
    <sheetDataSet>
      <sheetData sheetId="0"/>
      <sheetData sheetId="1">
        <row r="15">
          <cell r="B15" t="str">
            <v>Falta de planeacion y elaboración de estudios previos y de sector económico. direccionado a un tercero.</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Determinación del Impacto"/>
      <sheetName val="6.Análisis_de_controles"/>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5. Diseño de Controles"/>
      <sheetName val="Mapa de Calor"/>
      <sheetName val="Determinación del Impacto"/>
      <sheetName val="6.Análisis_de_controles"/>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Determinación del Impacto"/>
      <sheetName val="6.Análisis_de_controles"/>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Determinación del Impacto"/>
      <sheetName val="6.Análisis_de_controles"/>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5. Diseño de Controles"/>
      <sheetName val="6.Análisis_de_controles"/>
      <sheetName val="Determinación del Impacto"/>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_de_Riesgo"/>
      <sheetName val="1. Identificación del riesgo"/>
      <sheetName val="2. Descripción del Riesgo"/>
      <sheetName val="3. Probabilidad"/>
      <sheetName val="4. Impacto"/>
      <sheetName val="Mapa de Calor"/>
      <sheetName val="6.Análisis_de_controles"/>
      <sheetName val="5. Diseño de Controles"/>
      <sheetName val="Determinación del Impacto"/>
      <sheetName val="7. Indicadores"/>
      <sheetName val="NO TOCAR"/>
      <sheetName val="NO TOCAR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171"/>
  <sheetViews>
    <sheetView tabSelected="1" topLeftCell="Q95" zoomScale="60" zoomScaleNormal="60" zoomScaleSheetLayoutView="10" workbookViewId="0">
      <selection activeCell="AC10" sqref="AC10"/>
    </sheetView>
  </sheetViews>
  <sheetFormatPr baseColWidth="10" defaultRowHeight="15" x14ac:dyDescent="0.25"/>
  <cols>
    <col min="1" max="1" width="12.28515625" style="128" customWidth="1"/>
    <col min="3" max="3" width="72.5703125" customWidth="1"/>
    <col min="4" max="4" width="53.5703125" hidden="1" customWidth="1"/>
    <col min="5" max="5" width="59.85546875" hidden="1" customWidth="1"/>
    <col min="6" max="6" width="20" hidden="1" customWidth="1"/>
    <col min="7" max="7" width="21.5703125" hidden="1" customWidth="1"/>
    <col min="8" max="8" width="28.5703125" hidden="1" customWidth="1"/>
    <col min="9" max="10" width="0" hidden="1" customWidth="1"/>
    <col min="11" max="11" width="16.85546875" hidden="1" customWidth="1"/>
    <col min="12" max="12" width="0" hidden="1" customWidth="1"/>
    <col min="14" max="14" width="82.140625" customWidth="1"/>
    <col min="15" max="15" width="20.7109375" hidden="1" customWidth="1"/>
    <col min="16" max="16" width="40.28515625" customWidth="1"/>
    <col min="17" max="17" width="41" customWidth="1"/>
    <col min="18" max="18" width="70.85546875" hidden="1" customWidth="1"/>
    <col min="19" max="19" width="37.85546875" hidden="1" customWidth="1"/>
    <col min="20" max="20" width="36.85546875" hidden="1" customWidth="1"/>
    <col min="21" max="21" width="52.42578125" customWidth="1"/>
    <col min="22" max="22" width="44.7109375" customWidth="1"/>
    <col min="23" max="23" width="26.5703125" customWidth="1"/>
    <col min="24" max="24" width="30.85546875" customWidth="1"/>
    <col min="25" max="25" width="30.85546875" hidden="1" customWidth="1"/>
    <col min="26" max="26" width="34.28515625" customWidth="1"/>
    <col min="27" max="27" width="42.85546875" customWidth="1"/>
  </cols>
  <sheetData>
    <row r="1" spans="1:38" ht="15" customHeight="1" x14ac:dyDescent="0.25">
      <c r="A1" s="183" t="s">
        <v>992</v>
      </c>
      <c r="B1" s="183"/>
      <c r="C1" s="183"/>
      <c r="D1" s="183"/>
      <c r="E1" s="183"/>
      <c r="F1" s="183"/>
      <c r="G1" s="183"/>
      <c r="H1" s="183"/>
      <c r="I1" s="183"/>
      <c r="J1" s="183"/>
      <c r="K1" s="183"/>
      <c r="L1" s="183"/>
      <c r="M1" s="183"/>
      <c r="N1" s="183"/>
      <c r="O1" s="183"/>
      <c r="P1" s="183"/>
      <c r="Q1" s="183"/>
      <c r="R1" s="183"/>
      <c r="S1" s="183"/>
      <c r="T1" s="183"/>
      <c r="U1" s="183"/>
      <c r="V1" s="183"/>
      <c r="W1" s="183"/>
      <c r="X1" s="183"/>
      <c r="Y1" s="183"/>
      <c r="Z1" s="183"/>
      <c r="AA1" s="183"/>
    </row>
    <row r="2" spans="1:38" x14ac:dyDescent="0.25">
      <c r="A2" s="183"/>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row>
    <row r="3" spans="1:38" x14ac:dyDescent="0.25">
      <c r="A3" s="183"/>
      <c r="B3" s="183"/>
      <c r="C3" s="183"/>
      <c r="D3" s="183"/>
      <c r="E3" s="183"/>
      <c r="F3" s="183"/>
      <c r="G3" s="183"/>
      <c r="H3" s="183"/>
      <c r="I3" s="183"/>
      <c r="J3" s="183"/>
      <c r="K3" s="183"/>
      <c r="L3" s="183"/>
      <c r="M3" s="183"/>
      <c r="N3" s="183"/>
      <c r="O3" s="183"/>
      <c r="P3" s="183"/>
      <c r="Q3" s="183"/>
      <c r="R3" s="183"/>
      <c r="S3" s="183"/>
      <c r="T3" s="183"/>
      <c r="U3" s="183"/>
      <c r="V3" s="183"/>
      <c r="W3" s="183"/>
      <c r="X3" s="183"/>
      <c r="Y3" s="183"/>
      <c r="Z3" s="183"/>
      <c r="AA3" s="183"/>
    </row>
    <row r="4" spans="1:38" x14ac:dyDescent="0.25">
      <c r="A4" s="183"/>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row>
    <row r="5" spans="1:38" x14ac:dyDescent="0.25">
      <c r="A5" s="183"/>
      <c r="B5" s="183"/>
      <c r="C5" s="183"/>
      <c r="D5" s="183"/>
      <c r="E5" s="183"/>
      <c r="F5" s="183"/>
      <c r="G5" s="183"/>
      <c r="H5" s="183"/>
      <c r="I5" s="183"/>
      <c r="J5" s="183"/>
      <c r="K5" s="183"/>
      <c r="L5" s="183"/>
      <c r="M5" s="183"/>
      <c r="N5" s="183"/>
      <c r="O5" s="183"/>
      <c r="P5" s="183"/>
      <c r="Q5" s="183"/>
      <c r="R5" s="183"/>
      <c r="S5" s="183"/>
      <c r="T5" s="183"/>
      <c r="U5" s="183"/>
      <c r="V5" s="183"/>
      <c r="W5" s="183"/>
      <c r="X5" s="183"/>
      <c r="Y5" s="183"/>
      <c r="Z5" s="183"/>
      <c r="AA5" s="183"/>
    </row>
    <row r="6" spans="1:38" x14ac:dyDescent="0.25">
      <c r="A6" s="183"/>
      <c r="B6" s="183"/>
      <c r="C6" s="183"/>
      <c r="D6" s="183"/>
      <c r="E6" s="183"/>
      <c r="F6" s="183"/>
      <c r="G6" s="183"/>
      <c r="H6" s="183"/>
      <c r="I6" s="183"/>
      <c r="J6" s="183"/>
      <c r="K6" s="183"/>
      <c r="L6" s="183"/>
      <c r="M6" s="183"/>
      <c r="N6" s="183"/>
      <c r="O6" s="183"/>
      <c r="P6" s="183"/>
      <c r="Q6" s="183"/>
      <c r="R6" s="183"/>
      <c r="S6" s="183"/>
      <c r="T6" s="183"/>
      <c r="U6" s="183"/>
      <c r="V6" s="183"/>
      <c r="W6" s="183"/>
      <c r="X6" s="183"/>
      <c r="Y6" s="183"/>
      <c r="Z6" s="183"/>
      <c r="AA6" s="183"/>
    </row>
    <row r="7" spans="1:38" x14ac:dyDescent="0.25">
      <c r="A7" s="183"/>
      <c r="B7" s="183"/>
      <c r="C7" s="183"/>
      <c r="D7" s="183"/>
      <c r="E7" s="183"/>
      <c r="F7" s="183"/>
      <c r="G7" s="183"/>
      <c r="H7" s="183"/>
      <c r="I7" s="183"/>
      <c r="J7" s="183"/>
      <c r="K7" s="183"/>
      <c r="L7" s="183"/>
      <c r="M7" s="183"/>
      <c r="N7" s="183"/>
      <c r="O7" s="183"/>
      <c r="P7" s="183"/>
      <c r="Q7" s="183"/>
      <c r="R7" s="183"/>
      <c r="S7" s="183"/>
      <c r="T7" s="183"/>
      <c r="U7" s="183"/>
      <c r="V7" s="183"/>
      <c r="W7" s="183"/>
      <c r="X7" s="183"/>
      <c r="Y7" s="183"/>
      <c r="Z7" s="183"/>
      <c r="AA7" s="183"/>
    </row>
    <row r="8" spans="1:38" x14ac:dyDescent="0.25">
      <c r="A8" s="183"/>
      <c r="B8" s="183"/>
      <c r="C8" s="183"/>
      <c r="D8" s="183"/>
      <c r="E8" s="183"/>
      <c r="F8" s="183"/>
      <c r="G8" s="183"/>
      <c r="H8" s="183"/>
      <c r="I8" s="183"/>
      <c r="J8" s="183"/>
      <c r="K8" s="183"/>
      <c r="L8" s="183"/>
      <c r="M8" s="183"/>
      <c r="N8" s="183"/>
      <c r="O8" s="183"/>
      <c r="P8" s="183"/>
      <c r="Q8" s="183"/>
      <c r="R8" s="183"/>
      <c r="S8" s="183"/>
      <c r="T8" s="183"/>
      <c r="U8" s="183"/>
      <c r="V8" s="183"/>
      <c r="W8" s="183"/>
      <c r="X8" s="183"/>
      <c r="Y8" s="183"/>
      <c r="Z8" s="183"/>
      <c r="AA8" s="183"/>
    </row>
    <row r="9" spans="1:38" x14ac:dyDescent="0.25">
      <c r="A9" s="183"/>
      <c r="B9" s="183"/>
      <c r="C9" s="183"/>
      <c r="D9" s="183"/>
      <c r="E9" s="183"/>
      <c r="F9" s="183"/>
      <c r="G9" s="183"/>
      <c r="H9" s="183"/>
      <c r="I9" s="183"/>
      <c r="J9" s="183"/>
      <c r="K9" s="183"/>
      <c r="L9" s="183"/>
      <c r="M9" s="183"/>
      <c r="N9" s="183"/>
      <c r="O9" s="183"/>
      <c r="P9" s="183"/>
      <c r="Q9" s="183"/>
      <c r="R9" s="183"/>
      <c r="S9" s="183"/>
      <c r="T9" s="183"/>
      <c r="U9" s="183"/>
      <c r="V9" s="183"/>
      <c r="W9" s="183"/>
      <c r="X9" s="183"/>
      <c r="Y9" s="183"/>
      <c r="Z9" s="183"/>
      <c r="AA9" s="183"/>
    </row>
    <row r="10" spans="1:38" x14ac:dyDescent="0.25">
      <c r="A10" s="183"/>
      <c r="B10" s="183"/>
      <c r="C10" s="183"/>
      <c r="D10" s="183"/>
      <c r="E10" s="183"/>
      <c r="F10" s="183"/>
      <c r="G10" s="183"/>
      <c r="H10" s="183"/>
      <c r="I10" s="183"/>
      <c r="J10" s="183"/>
      <c r="K10" s="183"/>
      <c r="L10" s="183"/>
      <c r="M10" s="183"/>
      <c r="N10" s="183"/>
      <c r="O10" s="183"/>
      <c r="P10" s="183"/>
      <c r="Q10" s="183"/>
      <c r="R10" s="183"/>
      <c r="S10" s="183"/>
      <c r="T10" s="183"/>
      <c r="U10" s="183"/>
      <c r="V10" s="183"/>
      <c r="W10" s="183"/>
      <c r="X10" s="183"/>
      <c r="Y10" s="183"/>
      <c r="Z10" s="183"/>
      <c r="AA10" s="183"/>
    </row>
    <row r="11" spans="1:38" x14ac:dyDescent="0.25">
      <c r="A11" s="183"/>
      <c r="B11" s="183"/>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row>
    <row r="12" spans="1:38" x14ac:dyDescent="0.25">
      <c r="A12" s="184"/>
      <c r="B12" s="184"/>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row>
    <row r="13" spans="1:38" ht="18.75" thickBot="1" x14ac:dyDescent="0.3">
      <c r="A13" s="213" t="s">
        <v>999</v>
      </c>
      <c r="B13" s="208" t="s">
        <v>8</v>
      </c>
      <c r="C13" s="208"/>
      <c r="D13" s="208"/>
      <c r="E13" s="208"/>
      <c r="F13" s="208" t="s">
        <v>18</v>
      </c>
      <c r="G13" s="208"/>
      <c r="H13" s="208"/>
      <c r="I13" s="208"/>
      <c r="J13" s="208"/>
      <c r="K13" s="208"/>
      <c r="L13" s="208"/>
      <c r="M13" s="208"/>
      <c r="N13" s="208"/>
      <c r="O13" s="208"/>
      <c r="P13" s="208"/>
      <c r="Q13" s="208"/>
      <c r="R13" s="208"/>
      <c r="S13" s="208"/>
      <c r="T13" s="208"/>
      <c r="U13" s="208"/>
      <c r="V13" s="208"/>
      <c r="W13" s="193" t="s">
        <v>998</v>
      </c>
      <c r="X13" s="193"/>
      <c r="Y13" s="193"/>
      <c r="Z13" s="193"/>
      <c r="AA13" s="193"/>
    </row>
    <row r="14" spans="1:38" ht="18.75" thickBot="1" x14ac:dyDescent="0.3">
      <c r="A14" s="213"/>
      <c r="B14" s="209" t="s">
        <v>1</v>
      </c>
      <c r="C14" s="209" t="s">
        <v>148</v>
      </c>
      <c r="D14" s="209" t="s">
        <v>34</v>
      </c>
      <c r="E14" s="209" t="s">
        <v>9</v>
      </c>
      <c r="F14" s="210" t="s">
        <v>10</v>
      </c>
      <c r="G14" s="210"/>
      <c r="H14" s="210"/>
      <c r="I14" s="210"/>
      <c r="J14" s="210"/>
      <c r="K14" s="210"/>
      <c r="L14" s="210"/>
      <c r="M14" s="202" t="s">
        <v>1003</v>
      </c>
      <c r="N14" s="197" t="s">
        <v>17</v>
      </c>
      <c r="O14" s="197"/>
      <c r="P14" s="197"/>
      <c r="Q14" s="197"/>
      <c r="R14" s="197"/>
      <c r="S14" s="197"/>
      <c r="T14" s="197"/>
      <c r="U14" s="197"/>
      <c r="V14" s="197"/>
      <c r="W14" s="192" t="s">
        <v>993</v>
      </c>
      <c r="X14" s="192"/>
      <c r="Y14" s="192"/>
      <c r="Z14" s="192"/>
      <c r="AA14" s="192"/>
      <c r="AC14" s="174" t="s">
        <v>1007</v>
      </c>
      <c r="AD14" s="175"/>
      <c r="AE14" s="175"/>
      <c r="AF14" s="175"/>
      <c r="AG14" s="175"/>
      <c r="AH14" s="175"/>
      <c r="AI14" s="175"/>
      <c r="AJ14" s="175"/>
      <c r="AK14" s="175"/>
      <c r="AL14" s="176"/>
    </row>
    <row r="15" spans="1:38" ht="150" thickBot="1" x14ac:dyDescent="0.3">
      <c r="A15" s="213"/>
      <c r="B15" s="209"/>
      <c r="C15" s="209"/>
      <c r="D15" s="209"/>
      <c r="E15" s="209"/>
      <c r="F15" s="210" t="s">
        <v>11</v>
      </c>
      <c r="G15" s="210"/>
      <c r="H15" s="210"/>
      <c r="I15" s="81"/>
      <c r="J15" s="210" t="s">
        <v>16</v>
      </c>
      <c r="K15" s="210"/>
      <c r="L15" s="210"/>
      <c r="M15" s="203"/>
      <c r="N15" s="197" t="s">
        <v>15</v>
      </c>
      <c r="O15" s="197" t="s">
        <v>53</v>
      </c>
      <c r="P15" s="197" t="s">
        <v>188</v>
      </c>
      <c r="Q15" s="197" t="s">
        <v>149</v>
      </c>
      <c r="R15" s="197" t="s">
        <v>150</v>
      </c>
      <c r="S15" s="197" t="s">
        <v>151</v>
      </c>
      <c r="T15" s="197" t="s">
        <v>152</v>
      </c>
      <c r="U15" s="197" t="s">
        <v>189</v>
      </c>
      <c r="V15" s="197" t="s">
        <v>191</v>
      </c>
      <c r="W15" s="191" t="s">
        <v>994</v>
      </c>
      <c r="X15" s="191" t="s">
        <v>995</v>
      </c>
      <c r="Y15" s="129"/>
      <c r="Z15" s="191" t="s">
        <v>996</v>
      </c>
      <c r="AA15" s="191" t="s">
        <v>997</v>
      </c>
      <c r="AC15" s="177">
        <f>AVERAGE(Z17,Z18,Z19,Z20,Z21,Z22,Z23,Z24,Z25,Z26,Z27,Z28,Z29,Z30,Z31,Z35,Z37,Z38,Z42,Z43,Z45,Z46,Z48,Z49,Z50,Z52,Z53,Z54,Z55,Z56,Z57,Z59,Z61,Z65,Z67,Z70,Z71,Z73,Z76,Z77,Z79,Z82,Z83,Z85,Z86,Z89,Z91,Z92,Z95,Z97,Z98,Z101,Z103,Z105,Z106,Z110,Z111,Z113,Z115,Z116,Z120,Z123,Z125,Z126,Z127,Z130,Z132,Z134,Z137,Z139,Z140,Z141,Z142,Z143,Z144,Z145,Z148,Z149,Z152,Z154,Z156,Z158,Z159,Z162,Z164,Z165,Z167,Z168,Z169,Z171)</f>
        <v>0.75925925925925941</v>
      </c>
      <c r="AD15" s="178"/>
      <c r="AE15" s="178"/>
      <c r="AF15" s="178"/>
      <c r="AG15" s="178"/>
      <c r="AH15" s="178"/>
      <c r="AI15" s="178"/>
      <c r="AJ15" s="178"/>
      <c r="AK15" s="178"/>
      <c r="AL15" s="179"/>
    </row>
    <row r="16" spans="1:38" ht="62.25" x14ac:dyDescent="0.25">
      <c r="A16" s="213"/>
      <c r="B16" s="209"/>
      <c r="C16" s="209"/>
      <c r="D16" s="209"/>
      <c r="E16" s="209"/>
      <c r="F16" s="81" t="s">
        <v>12</v>
      </c>
      <c r="G16" s="81" t="s">
        <v>13</v>
      </c>
      <c r="H16" s="81" t="s">
        <v>14</v>
      </c>
      <c r="I16" s="81" t="s">
        <v>202</v>
      </c>
      <c r="J16" s="81" t="s">
        <v>12</v>
      </c>
      <c r="K16" s="81" t="s">
        <v>13</v>
      </c>
      <c r="L16" s="81" t="s">
        <v>14</v>
      </c>
      <c r="M16" s="204"/>
      <c r="N16" s="197"/>
      <c r="O16" s="197"/>
      <c r="P16" s="197"/>
      <c r="Q16" s="197"/>
      <c r="R16" s="197"/>
      <c r="S16" s="197"/>
      <c r="T16" s="197"/>
      <c r="U16" s="197"/>
      <c r="V16" s="197"/>
      <c r="W16" s="191"/>
      <c r="X16" s="191"/>
      <c r="Y16" s="129"/>
      <c r="Z16" s="191"/>
      <c r="AA16" s="191"/>
    </row>
    <row r="17" spans="1:27" ht="84" customHeight="1" x14ac:dyDescent="0.25">
      <c r="A17" s="205" t="s">
        <v>945</v>
      </c>
      <c r="B17" s="200">
        <v>1</v>
      </c>
      <c r="C17" s="201" t="str">
        <f>'1. Identificación del riesgo'!C12</f>
        <v>Direccionar  en favor de terceros, orientaciones para la formulación de planes, proyectos programas, políticas o estrategias, contraviniendo normas, procedimientos, instancias y lineamientos institucionales y/o legales</v>
      </c>
      <c r="D17" s="9" t="str">
        <f>'2. Descripción del Riesgo'!D10</f>
        <v>Concentración de poder</v>
      </c>
      <c r="E17" s="201" t="str">
        <f>'2. Descripción del Riesgo'!E10</f>
        <v>1-Deficiente prestación del servicio, 2-incumplimiento de normas legales o fallos judiciales y requisitos establecidos por la entidad, 3-afectación del clima laboral, 4-pérdida de confianza y credibilidad, 5-investigaciones y sanciones de carácter disciplinarias.</v>
      </c>
      <c r="F17" s="198" t="str">
        <f>'3. Probabilidad'!C11</f>
        <v>POSIBLE</v>
      </c>
      <c r="G17" s="198" t="str">
        <f>'4. Impacto'!AP6</f>
        <v>CATASTRÓFICO</v>
      </c>
      <c r="H17" s="207" t="str">
        <f>IF(OR(F17=0,G17=0),"",INDEX('Mapa de Calor'!$D$5:$H$9,MATCH(Mapa_de_Riesgo!F17,'Mapa de Calor'!$B$5:$B$9,0),MATCH(Mapa_de_Riesgo!G17,'Mapa de Calor'!$D$10:$H$10,0)))</f>
        <v>Zona Extrema</v>
      </c>
      <c r="I17" s="136" t="str">
        <f>'5. Diseño de Controles'!E4</f>
        <v>Reducir</v>
      </c>
      <c r="J17" s="198" t="str">
        <f>IF('6.Análisis_de_controles'!V4="FUERTE",IF(F17="CASI SEGURO","POSIBLE",IF(F17="PROBABLE","IMPROBABLE",IF(F17="POSIBLE","RARA VEZ",IF(F17="IMPROBABLE","RARA VEZ",IF(F17="RARA VEZ","RARA VEZ"))))),IF('6.Análisis_de_controles'!V4="MODERADO",IF(F17="CASI SEGURO","PROBABLE",IF(F17="PROBABLE","POSIBLE",IF(F17="POSIBLE","IMPROBABLE",IF(F17="IMPROBABLE","RARA VEZ",IF(F17="RARA VEZ","RARA VEZ"))))),IF('6.Análisis_de_controles'!V4="DÉBIL",F17)))</f>
        <v>RARA VEZ</v>
      </c>
      <c r="K17" s="198" t="str">
        <f>G17</f>
        <v>CATASTRÓFICO</v>
      </c>
      <c r="L17" s="199" t="str">
        <f>IF(OR(F17=0,G17=0),"",INDEX('Mapa de Calor'!$D$5:$H$9,MATCH(J17,'Mapa de Calor'!$B$5:$B$9,0),MATCH(K17,'Mapa de Calor'!$D$10:$H$10,0)))</f>
        <v>Zona Extrema</v>
      </c>
      <c r="M17" s="169">
        <v>1</v>
      </c>
      <c r="N17" s="138" t="str">
        <f>'5. Diseño de Controles'!F4</f>
        <v>Actualización y socialización de la matriz de responsabilidades institucional</v>
      </c>
      <c r="O17" s="110" t="str">
        <f>'5. Diseño de Controles'!G4</f>
        <v>Preventivo</v>
      </c>
      <c r="P17" s="110" t="str">
        <f>'5. Diseño de Controles'!H4</f>
        <v>Oficina Asesora de Planeación Estratégica y Gestión</v>
      </c>
      <c r="Q17" s="110" t="str">
        <f>'5. Diseño de Controles'!I4</f>
        <v>1 vez, Mayo de 2019</v>
      </c>
      <c r="R17" s="9" t="str">
        <f>'5. Diseño de Controles'!J4</f>
        <v>Tener claridad sobre los roles, responsabilidades y competencias jerárquicas y operativas de los funcionarios, en función de las actividades principales que realizan los procesos.</v>
      </c>
      <c r="S17" s="9" t="str">
        <f>'5. Diseño de Controles'!K4</f>
        <v xml:space="preserve">Se revisa la matriz de responsabilidades existente y se actualiza de conformidad con los criterios establecidos por la alta dirección, como mínimo los siguientes: quién elabora, quién revisa o valida, quién ejecuta y quién evalúa.  </v>
      </c>
      <c r="T17" s="9" t="str">
        <f>'5. Diseño de Controles'!L4</f>
        <v>Ante la posible extralimitación de roles y la inminente manifestación de concentración de poder, el proceso o funcionario conocedor de la presunta desviación, comunicará a la oficina de control interno, para que realice la investigación pertinente, señalando el lineamiento transgredido respecto de la matriz de responsabilidades.</v>
      </c>
      <c r="U17" s="110" t="str">
        <f>'5. Diseño de Controles'!M4</f>
        <v>Matriz de Responsabilidades actualizada</v>
      </c>
      <c r="V17" s="110" t="str">
        <f>'7. Indicadores'!C4</f>
        <v>Indicador de Cumplimiento
 # de matrices de responsabilidades institucional actualizada y socializada</v>
      </c>
      <c r="W17" s="132">
        <v>1</v>
      </c>
      <c r="X17" s="132">
        <v>1</v>
      </c>
      <c r="Y17" s="132">
        <v>1</v>
      </c>
      <c r="Z17" s="133">
        <f>W17/X17*1</f>
        <v>1</v>
      </c>
      <c r="AA17" s="159" t="s">
        <v>1085</v>
      </c>
    </row>
    <row r="18" spans="1:27" ht="115.5" customHeight="1" x14ac:dyDescent="0.25">
      <c r="A18" s="205"/>
      <c r="B18" s="200"/>
      <c r="C18" s="201"/>
      <c r="D18" s="9" t="str">
        <f>'2. Descripción del Riesgo'!D11</f>
        <v>Inobservancia de políticas institucionales y de operaciones, procedimientos, caracterizaciones de los procesos, funciones y roles.</v>
      </c>
      <c r="E18" s="201"/>
      <c r="F18" s="198"/>
      <c r="G18" s="198"/>
      <c r="H18" s="207"/>
      <c r="I18" s="136" t="str">
        <f>'5. Diseño de Controles'!E5</f>
        <v>Reducir</v>
      </c>
      <c r="J18" s="198"/>
      <c r="K18" s="198"/>
      <c r="L18" s="199"/>
      <c r="M18" s="170"/>
      <c r="N18" s="138" t="str">
        <f>'5. Diseño de Controles'!F5</f>
        <v xml:space="preserve">Desarrollar actividades de inducción y reinducción, relacionadas con políticas de operación, políticas y lineamientos institucionales y manuales de funciones y procedimientos, y matriz de responsabilidades </v>
      </c>
      <c r="O18" s="110" t="str">
        <f>'5. Diseño de Controles'!G5</f>
        <v>Preventivo</v>
      </c>
      <c r="P18" s="110" t="str">
        <f>'5. Diseño de Controles'!H5</f>
        <v>Oficina Asesora de Planeación Estratégica y Gestión, oficina de Talento Humano y responsables de todos los procesos</v>
      </c>
      <c r="Q18" s="110" t="str">
        <f>'5. Diseño de Controles'!I5</f>
        <v># Indeterminado. Durante todo el año, de acuerdo a cronograma convenido entre los responsables</v>
      </c>
      <c r="R18" s="9" t="str">
        <f>'5. Diseño de Controles'!J5</f>
        <v>Ilustrar a los funcionarios de los procesos sobre los cambios en los lineamientos institucionales, expresados en la base documental de la planeación institucional: caracterizaciones, funciones, procedimientos, política de operaciones y matriz de responsabilidades.</v>
      </c>
      <c r="S18" s="9" t="str">
        <f>'5. Diseño de Controles'!K5</f>
        <v>La oficina asesora de Planeación Estratégica y Gestió, conjuntamente con la oficina de  talento humano, coordinarán con los responsables de los procesos, una agenda cronograma con el fin de socializar durante el primer semestre con todos los funcionarios de los diferentes procesos, las políticas y lineamientos señalados.</v>
      </c>
      <c r="T18" s="9" t="str">
        <f>'5. Diseño de Controles'!L5</f>
        <v xml:space="preserve">Ante la no realización de las actividades de socialización por procesos programadas, o ante la inobservancia de funciones, procedimientos, política de operaciones, caracterizaciones o matriz de responsabilidades, la oficina de control interno, una vez tenga conocimiento, deberá establecer las observaciones correspondientes y proceder de conformidad con lo establecido en sus procedimientos. Asimismo, podrá requerir las acciones de mejora correspondientes con el procesos o funcionario objeto de la observación identificada. </v>
      </c>
      <c r="U18" s="110" t="str">
        <f>'5. Diseño de Controles'!M5</f>
        <v>Actas, planillas de asistencias y/o registros fotográficos o fílmicos de las jornadas de inducción o reinducción por procesos.</v>
      </c>
      <c r="V18" s="110" t="str">
        <f>'7. Indicadores'!C5</f>
        <v>Indicador de Gestión
# de procesos a los que se brindó inducción o reinducción dirigida sobre la base documental de planeación estratégica / No de procesos institucionales *100%</v>
      </c>
      <c r="W18" s="132">
        <v>0</v>
      </c>
      <c r="X18" s="132">
        <v>1</v>
      </c>
      <c r="Y18" s="132">
        <v>2</v>
      </c>
      <c r="Z18" s="133">
        <f t="shared" ref="Z18:Z83" si="0">W18/X18*1</f>
        <v>0</v>
      </c>
      <c r="AA18" s="159" t="s">
        <v>1086</v>
      </c>
    </row>
    <row r="19" spans="1:27" ht="103.5" customHeight="1" x14ac:dyDescent="0.25">
      <c r="A19" s="205"/>
      <c r="B19" s="200"/>
      <c r="C19" s="201"/>
      <c r="D19" s="9" t="str">
        <f>'2. Descripción del Riesgo'!D12</f>
        <v xml:space="preserve">Inoperatividad del Modelo de Operación por Procesos y del Sistema Integrado de Planeación y Gestión. </v>
      </c>
      <c r="E19" s="201"/>
      <c r="F19" s="198"/>
      <c r="G19" s="198"/>
      <c r="H19" s="207"/>
      <c r="I19" s="136" t="str">
        <f>'5. Diseño de Controles'!E6</f>
        <v>Reducir</v>
      </c>
      <c r="J19" s="198"/>
      <c r="K19" s="198"/>
      <c r="L19" s="199"/>
      <c r="M19" s="171"/>
      <c r="N19" s="138" t="str">
        <f>'5. Diseño de Controles'!F6</f>
        <v>Socialización sobre el Modelo de Operación por Procesos</v>
      </c>
      <c r="O19" s="110" t="str">
        <f>'5. Diseño de Controles'!G6</f>
        <v>Preventivo</v>
      </c>
      <c r="P19" s="110" t="str">
        <f>'5. Diseño de Controles'!H6</f>
        <v>Responsables de los procesos de Calidad y Mejoramiento, Gestión de Talento Humano y el servidores con funciones de Planeación</v>
      </c>
      <c r="Q19" s="110" t="str">
        <f>'5. Diseño de Controles'!I6</f>
        <v xml:space="preserve"> Primer Semestre de 2019</v>
      </c>
      <c r="R19" s="9" t="str">
        <f>'5. Diseño de Controles'!J6</f>
        <v>Articular las operaciones institucionales con relevancia de la operación por procesos y los roles y responsabilidades en las operaciones institucionales.</v>
      </c>
      <c r="S19" s="9" t="str">
        <f>'5. Diseño de Controles'!K6</f>
        <v>Se revisa el modelo de operación por procesos, la distribución de roles y la armonización entre éstos, y se socializa de manera general a todos los funcionarios de la entidad</v>
      </c>
      <c r="T19" s="9" t="str">
        <f>'5. Diseño de Controles'!L6</f>
        <v xml:space="preserve">Ante la identificación de duplicidades, ausencia de claridades o roles, o necesidad de complementar, se hará necesaria la revisión del modelo de operación por proceso y la realización de ajustes pertinentes. Ante la no realización del control consistente en socializar de manera grupal del modelo de operación de proceso con el fin de coadyuvar al entendimiento de la organización, la oficina de control interno deberá pronunciarse de acuerdo a sus procedimientos </v>
      </c>
      <c r="U19" s="110" t="str">
        <f>'5. Diseño de Controles'!M6</f>
        <v>Actas, planillas de asistencias y/o registros fotográficos o fílmicos de las jornadas de socialización. Informes u actas de ajustes al MOP.</v>
      </c>
      <c r="V19" s="110" t="str">
        <f>'7. Indicadores'!C6</f>
        <v>Indicador de Gestión
# de procesos institucionales a los que se les socializó el Modelo de Operación por Procesos / # de procesos institucionales*100%</v>
      </c>
      <c r="W19" s="132">
        <v>0</v>
      </c>
      <c r="X19" s="132">
        <v>1</v>
      </c>
      <c r="Y19" s="132">
        <v>3</v>
      </c>
      <c r="Z19" s="133">
        <f t="shared" si="0"/>
        <v>0</v>
      </c>
      <c r="AA19" s="159" t="s">
        <v>1087</v>
      </c>
    </row>
    <row r="20" spans="1:27" ht="117" customHeight="1" x14ac:dyDescent="0.25">
      <c r="A20" s="188" t="s">
        <v>946</v>
      </c>
      <c r="B20" s="200">
        <v>2</v>
      </c>
      <c r="C20" s="201"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D20" s="9" t="e">
        <f>'2. Descripción del Riesgo'!#REF!</f>
        <v>#REF!</v>
      </c>
      <c r="E20" s="201" t="e">
        <f>'2. Descripción del Riesgo'!#REF!</f>
        <v>#REF!</v>
      </c>
      <c r="F20" s="198" t="str">
        <f>'3. Probabilidad'!C12</f>
        <v>POSIBLE</v>
      </c>
      <c r="G20" s="198" t="str">
        <f>'4. Impacto'!AP7</f>
        <v>MAYOR</v>
      </c>
      <c r="H20" s="207" t="str">
        <f>IF(OR(F20=0,G20=0),"",INDEX('Mapa de Calor'!$D$5:$H$9,MATCH(Mapa_de_Riesgo!F20,'Mapa de Calor'!$B$5:$B$9,0),MATCH(Mapa_de_Riesgo!G20,'Mapa de Calor'!$D$10:$H$10,0)))</f>
        <v>Zona Extrema</v>
      </c>
      <c r="I20" s="136" t="str">
        <f>'5. Diseño de Controles'!E7</f>
        <v>Reducir</v>
      </c>
      <c r="J20" s="198" t="str">
        <f>IF('6.Análisis_de_controles'!V7="FUERTE",IF(F20="CASI SEGURO","POSIBLE",IF(F20="PROBABLE","IMPROBABLE",IF(F20="POSIBLE","RARA VEZ",IF(F20="IMPROBABLE","RARA VEZ",IF(F20="RARA VEZ","RARA VEZ"))))),IF('6.Análisis_de_controles'!V7="MODERADO",IF(F20="CASI SEGURO","PROBABLE",IF(F20="PROBABLE","POSIBLE",IF(F20="POSIBLE","IMPROBABLE",IF(F20="IMPROBABLE","RARA VEZ",IF(F20="RARA VEZ","RARA VEZ"))))),IF('6.Análisis_de_controles'!V7="DÉBIL",F20)))</f>
        <v>RARA VEZ</v>
      </c>
      <c r="K20" s="198" t="str">
        <f t="shared" ref="K20" si="1">G20</f>
        <v>MAYOR</v>
      </c>
      <c r="L20" s="199" t="str">
        <f>IF(OR(F20=0,G20=0),"",INDEX('Mapa de Calor'!$D$5:$H$9,MATCH(J20,'Mapa de Calor'!$B$5:$B$9,0),MATCH(K20,'Mapa de Calor'!$D$10:$H$10,0)))</f>
        <v xml:space="preserve"> Zona Alta</v>
      </c>
      <c r="M20" s="169">
        <v>2</v>
      </c>
      <c r="N20" s="138" t="str">
        <f>'5. Diseño de Controles'!F7</f>
        <v>Establecimiento de Procedimientos para la democratización de decisiones, que impliquen la participación de funcionarios del nivel directivo  y acceso a la opinión pública cuando sea necesaria</v>
      </c>
      <c r="O20" s="110" t="str">
        <f>'5. Diseño de Controles'!G7</f>
        <v>Preventivo</v>
      </c>
      <c r="P20" s="110" t="str">
        <f>'5. Diseño de Controles'!H7</f>
        <v xml:space="preserve">Oficina Asesora de Planeación Estratégica y Gestión </v>
      </c>
      <c r="Q20" s="110" t="str">
        <f>'5. Diseño de Controles'!I7</f>
        <v>1 vez, primer semestre del 2019</v>
      </c>
      <c r="R20" s="9" t="str">
        <f>'5. Diseño de Controles'!J7</f>
        <v>Favorecer la participación activa, de manera preferentes de otros funcionarios del nivel directivo, y cuando fuera pertinente, de los usuarios del servicios o partes interesadas, de modo que la decisión que afectará a varios sectores sea en consenso y resulte del análisis de diferentes ideas o puntos de vista.</v>
      </c>
      <c r="S20" s="9" t="str">
        <f>'5. Diseño de Controles'!K7</f>
        <v>Socializar con los demás funcionarios del nivel directivo, a través de mesa de trabajo o envío del documento y retroalimentación, las políticas institucionales que impliquen decisiones de carácter general; y cuando fuere pertinente, toda vez que las decisiones afecten a los usuarios o partes interesadas, el Alcalde valorará someter a consulta pública el documento o iniciativa.</v>
      </c>
      <c r="T20" s="9" t="str">
        <f>'5. Diseño de Controles'!L7</f>
        <v xml:space="preserve">El responsable de Planeación garantizará que toda política, lineamiento institucional o directriz, sea debidamente socializada con las partes directamente interesada. Si las decisiones no han sido socializadas, no será obligatoria su observancia. </v>
      </c>
      <c r="U20" s="110" t="str">
        <f>'5. Diseño de Controles'!M7</f>
        <v>Registros de mesas de trabajo, actas, socializaciones, documento compartido, correos electrónicos, consulta pública en página web</v>
      </c>
      <c r="V20" s="110" t="str">
        <f>'7. Indicadores'!C7</f>
        <v>Indicador de Cumplimiento
Procedimientos elaborados</v>
      </c>
      <c r="W20" s="132">
        <v>0</v>
      </c>
      <c r="X20" s="132">
        <v>1</v>
      </c>
      <c r="Y20" s="132">
        <v>4</v>
      </c>
      <c r="Z20" s="133">
        <f t="shared" si="0"/>
        <v>0</v>
      </c>
      <c r="AA20" s="159" t="s">
        <v>1089</v>
      </c>
    </row>
    <row r="21" spans="1:27" ht="111" customHeight="1" x14ac:dyDescent="0.25">
      <c r="A21" s="189"/>
      <c r="B21" s="200"/>
      <c r="C21" s="201"/>
      <c r="D21" s="9" t="e">
        <f>'2. Descripción del Riesgo'!#REF!</f>
        <v>#REF!</v>
      </c>
      <c r="E21" s="201"/>
      <c r="F21" s="198"/>
      <c r="G21" s="198"/>
      <c r="H21" s="207"/>
      <c r="I21" s="136" t="str">
        <f>'5. Diseño de Controles'!E8</f>
        <v>Reducir</v>
      </c>
      <c r="J21" s="198"/>
      <c r="K21" s="198"/>
      <c r="L21" s="199"/>
      <c r="M21" s="170"/>
      <c r="N21" s="138" t="str">
        <f>'5. Diseño de Controles'!F8</f>
        <v>Analizar el Manual de Funciones y Comepetencias Laborales</v>
      </c>
      <c r="O21" s="110" t="str">
        <f>'5. Diseño de Controles'!G8</f>
        <v>Detectivo</v>
      </c>
      <c r="P21" s="110" t="str">
        <f>'5. Diseño de Controles'!H8</f>
        <v>Líder de Talento Humano</v>
      </c>
      <c r="Q21" s="110" t="str">
        <f>'5. Diseño de Controles'!I8</f>
        <v>1 vez, Primer Semestre de 2019</v>
      </c>
      <c r="R21" s="9" t="str">
        <f>'5. Diseño de Controles'!J8</f>
        <v>Analizar el Manual de Funciones y Competencias Laborales a fin de identificar los posibles desvíos, omisiones o dualidades en la asignación de roles. Se busca establecer un equilibrio en la carga operacional de los funcionarios y clarificar la asignación de roles y responsabilidades.</v>
      </c>
      <c r="S21" s="9" t="str">
        <f>'5. Diseño de Controles'!K8</f>
        <v xml:space="preserve">Se debe solicitar apoyo de personal con experiencia en la valoración o estudios de funciones y competencias laborales, y aplicar las herramientas técnicas de validación, como encuestas, entrevistas, datos analizados entre otros. </v>
      </c>
      <c r="T21" s="9" t="str">
        <f>'5. Diseño de Controles'!L8</f>
        <v>Ante las posibles observaciones o desviaciones identificadas en el análisis del Manual de Funciones y Competencias laborales, se deberán tomar las acciones correctivas orientadas a realizar los ajustes pertinentes en la distribución de funciones, roles y responsabilidades armonizado a la realidad institucional.</v>
      </c>
      <c r="U21" s="110" t="str">
        <f>'5. Diseño de Controles'!M8</f>
        <v>Análisis (informe) Manual de Funciones y Competencias Laborales</v>
      </c>
      <c r="V21" s="110" t="str">
        <f>'7. Indicadores'!C8</f>
        <v>Indicador de Cumplimiento
Informe de análisis del Manual de Funciones y Competencias Laborales elaborado y comunicado</v>
      </c>
      <c r="W21" s="132">
        <v>1</v>
      </c>
      <c r="X21" s="132">
        <v>1</v>
      </c>
      <c r="Y21" s="132">
        <v>5</v>
      </c>
      <c r="Z21" s="133">
        <f t="shared" si="0"/>
        <v>1</v>
      </c>
      <c r="AA21" s="159" t="s">
        <v>1088</v>
      </c>
    </row>
    <row r="22" spans="1:27" ht="103.5" customHeight="1" x14ac:dyDescent="0.25">
      <c r="A22" s="189"/>
      <c r="B22" s="200"/>
      <c r="C22" s="201"/>
      <c r="D22" s="9" t="e">
        <f>'2. Descripción del Riesgo'!#REF!</f>
        <v>#REF!</v>
      </c>
      <c r="E22" s="201"/>
      <c r="F22" s="198"/>
      <c r="G22" s="198"/>
      <c r="H22" s="207"/>
      <c r="I22" s="136" t="str">
        <f>'5. Diseño de Controles'!E9</f>
        <v>Reducir</v>
      </c>
      <c r="J22" s="198"/>
      <c r="K22" s="198"/>
      <c r="L22" s="199"/>
      <c r="M22" s="171"/>
      <c r="N22" s="138" t="str">
        <f>'5. Diseño de Controles'!F9</f>
        <v>Interiorización de la cultura de trabajo en equipo</v>
      </c>
      <c r="O22" s="110" t="str">
        <f>'5. Diseño de Controles'!G9</f>
        <v>Preventivo</v>
      </c>
      <c r="P22" s="110" t="str">
        <f>'5. Diseño de Controles'!H9</f>
        <v>Líder de Talento Humano</v>
      </c>
      <c r="Q22" s="110" t="str">
        <f>'5. Diseño de Controles'!I9</f>
        <v>1 vez, primer semestre de 2019</v>
      </c>
      <c r="R22" s="9" t="str">
        <f>'5. Diseño de Controles'!J9</f>
        <v>Promover en todas las instancias de la organización, técnicas, protocolos, procedimientos y orientaciones dirigidas a estimular el trabajo en equipo, para lograr mejores resultados en el desempeño de los objetivos y metas institucionales</v>
      </c>
      <c r="S22" s="9" t="str">
        <f>'5. Diseño de Controles'!K9</f>
        <v>A través de jornadas de sensibilización y capacitación, e implementación de políticas, sobre técnicas de trabajo en equipo aplicables a la organización</v>
      </c>
      <c r="T22" s="9" t="str">
        <f>'5. Diseño de Controles'!L9</f>
        <v xml:space="preserve">Control Interno deberá promover la cultura de trabajo en equipo, siendo insistente sobre la relevancia de la acción. </v>
      </c>
      <c r="U22" s="110" t="str">
        <f>'5. Diseño de Controles'!M9</f>
        <v>Sensibilizaciones, capacitaciones, políticas, registros, actas, compromisos</v>
      </c>
      <c r="V22" s="110" t="str">
        <f>'7. Indicadores'!C9</f>
        <v>Indicador de Gestión
# de actividades de fortalecimiento de la cultura de trabajo en equipo desarrolladas / # de actividades de fortalecimiento de la cultura de trabajo en equipo programadas *100</v>
      </c>
      <c r="W22" s="132">
        <v>1</v>
      </c>
      <c r="X22" s="132">
        <v>1</v>
      </c>
      <c r="Y22" s="132">
        <v>6</v>
      </c>
      <c r="Z22" s="133">
        <f t="shared" si="0"/>
        <v>1</v>
      </c>
      <c r="AA22" s="159" t="s">
        <v>1090</v>
      </c>
    </row>
    <row r="23" spans="1:27" ht="155.25" customHeight="1" x14ac:dyDescent="0.25">
      <c r="A23" s="189"/>
      <c r="B23" s="185">
        <v>3</v>
      </c>
      <c r="C23" s="194" t="str">
        <f>'1. Identificación del riesgo'!C14</f>
        <v>Alteración de los resultados de evaluación de los planes de acción, anticorrupción, mapas de riesgos u otros, con el fin de ocultar deficiencias o incumplimiento de metas y de actividades.</v>
      </c>
      <c r="D23" s="9"/>
      <c r="E23" s="9"/>
      <c r="F23" s="134"/>
      <c r="G23" s="134"/>
      <c r="H23" s="135"/>
      <c r="I23" s="136"/>
      <c r="J23" s="134"/>
      <c r="K23" s="134"/>
      <c r="L23" s="137"/>
      <c r="M23" s="169">
        <v>3</v>
      </c>
      <c r="N23" s="180" t="str">
        <f>'5. Diseño de Controles'!F10</f>
        <v>Socialización sobre el Modelo de Operación por Procesos</v>
      </c>
      <c r="O23" s="110"/>
      <c r="P23" s="194" t="str">
        <f>'5. Diseño de Controles'!H10</f>
        <v xml:space="preserve">Secretaría de Planeación, Oficina de control interno </v>
      </c>
      <c r="Q23" s="194" t="str">
        <f>'5. Diseño de Controles'!I10</f>
        <v xml:space="preserve"> 1 vez, Primer Semestre de 2019</v>
      </c>
      <c r="R23" s="9"/>
      <c r="S23" s="9"/>
      <c r="T23" s="9"/>
      <c r="U23" s="194" t="str">
        <f>'5. Diseño de Controles'!M10</f>
        <v>Actas, planillas de asistencias y/o registros fotográficos o fílmicos de las jornadas de socialización. Informes u actas de ajustes al MOP.</v>
      </c>
      <c r="V23" s="110" t="s">
        <v>1000</v>
      </c>
      <c r="W23" s="132">
        <v>0</v>
      </c>
      <c r="X23" s="132">
        <v>1</v>
      </c>
      <c r="Y23" s="132">
        <v>7</v>
      </c>
      <c r="Z23" s="133">
        <f t="shared" si="0"/>
        <v>0</v>
      </c>
      <c r="AA23" s="159" t="s">
        <v>1091</v>
      </c>
    </row>
    <row r="24" spans="1:27" ht="135" customHeight="1" x14ac:dyDescent="0.25">
      <c r="A24" s="189"/>
      <c r="B24" s="186"/>
      <c r="C24" s="195"/>
      <c r="D24" s="9"/>
      <c r="E24" s="9"/>
      <c r="F24" s="134"/>
      <c r="G24" s="134"/>
      <c r="H24" s="135"/>
      <c r="I24" s="136"/>
      <c r="J24" s="134"/>
      <c r="K24" s="134"/>
      <c r="L24" s="137"/>
      <c r="M24" s="170"/>
      <c r="N24" s="181"/>
      <c r="O24" s="110"/>
      <c r="P24" s="195"/>
      <c r="Q24" s="195"/>
      <c r="R24" s="9"/>
      <c r="S24" s="9"/>
      <c r="T24" s="9"/>
      <c r="U24" s="195"/>
      <c r="V24" s="110" t="s">
        <v>1001</v>
      </c>
      <c r="W24" s="132">
        <v>0</v>
      </c>
      <c r="X24" s="132">
        <v>1</v>
      </c>
      <c r="Y24" s="132">
        <v>8</v>
      </c>
      <c r="Z24" s="133">
        <f t="shared" si="0"/>
        <v>0</v>
      </c>
      <c r="AA24" s="159" t="s">
        <v>1091</v>
      </c>
    </row>
    <row r="25" spans="1:27" ht="150" x14ac:dyDescent="0.25">
      <c r="A25" s="189"/>
      <c r="B25" s="186"/>
      <c r="C25" s="195"/>
      <c r="D25" s="9" t="str">
        <f>'2. Descripción del Riesgo'!D13</f>
        <v>Ausencia de mecanismos y/o procedimientos para la democratización institucional en los procesos de toma de decisiones</v>
      </c>
      <c r="E25" s="201" t="str">
        <f>'2. Descripción del Riesgo'!E13</f>
        <v>1. Afectación de la motivación laboral con incidencia negativa  en el rendimiento institucional individual y colectivo, 2-Afectación de la imagen institucional, 3-Afectación de la imagen pública</v>
      </c>
      <c r="F25" s="198" t="str">
        <f>'3. Probabilidad'!C13</f>
        <v>RARA VEZ</v>
      </c>
      <c r="G25" s="198" t="str">
        <f>'4. Impacto'!AP8</f>
        <v>CATASTRÓFICO</v>
      </c>
      <c r="H25" s="207" t="str">
        <f>IF(OR(F25=0,G25=0),"",INDEX('Mapa de Calor'!$D$5:$H$9,MATCH(Mapa_de_Riesgo!F25,'Mapa de Calor'!$B$5:$B$9,0),MATCH(Mapa_de_Riesgo!G25,'Mapa de Calor'!$D$10:$H$10,0)))</f>
        <v>Zona Extrema</v>
      </c>
      <c r="I25" s="136" t="str">
        <f>'5. Diseño de Controles'!E10</f>
        <v>Reducir</v>
      </c>
      <c r="J25" s="198" t="str">
        <f>IF('6.Análisis_de_controles'!V10="FUERTE",IF(F25="CASI SEGURO","POSIBLE",IF(F25="PROBABLE","IMPROBABLE",IF(F25="POSIBLE","RARA VEZ",IF(F25="IMPROBABLE","RARA VEZ",IF(F25="RARA VEZ","RARA VEZ"))))),IF('6.Análisis_de_controles'!V10="MODERADO",IF(F25="CASI SEGURO","PROBABLE",IF(F25="PROBABLE","POSIBLE",IF(F25="POSIBLE","IMPROBABLE",IF(F25="IMPROBABLE","RARA VEZ",IF(F25="RARA VEZ","RARA VEZ"))))),IF('6.Análisis_de_controles'!V10="DÉBIL",F25)))</f>
        <v>RARA VEZ</v>
      </c>
      <c r="K25" s="198" t="str">
        <f t="shared" ref="K25" si="2">G25</f>
        <v>CATASTRÓFICO</v>
      </c>
      <c r="L25" s="199" t="str">
        <f>IF(OR(F25=0,G25=0),"",INDEX('Mapa de Calor'!$D$5:$H$9,MATCH(J25,'Mapa de Calor'!$B$5:$B$9,0),MATCH(K25,'Mapa de Calor'!$D$10:$H$10,0)))</f>
        <v>Zona Extrema</v>
      </c>
      <c r="M25" s="170"/>
      <c r="N25" s="182"/>
      <c r="O25" s="110" t="str">
        <f>'5. Diseño de Controles'!G10</f>
        <v>Preventivo</v>
      </c>
      <c r="P25" s="196"/>
      <c r="Q25" s="196"/>
      <c r="R25" s="9" t="str">
        <f>'5. Diseño de Controles'!J10</f>
        <v>Dar a conocer la forma como debe operar la administración, cómo deben tomarse las decisiones y cómo deben registrarse las opiniones de los directivos</v>
      </c>
      <c r="S25" s="9" t="str">
        <f>'5. Diseño de Controles'!K10</f>
        <v>Se revisa el modelo de operación por procesos, la distribución de roles y la armonización entre éstos, y se socializa de manera general a todos los funcionarios de la entidad</v>
      </c>
      <c r="T25" s="9" t="str">
        <f>'5. Diseño de Controles'!L10</f>
        <v>Cuando se detecten duplicidades, confusión o necesidad de asignar una función, se debe revisar el Modelo de Operación por Procesos para distribuir responsabilidades y hacer los ajustes en las caracterizaciones y procedimientos internos</v>
      </c>
      <c r="U25" s="196"/>
      <c r="V25" s="110" t="s">
        <v>1002</v>
      </c>
      <c r="W25" s="132">
        <v>0</v>
      </c>
      <c r="X25" s="132">
        <v>1</v>
      </c>
      <c r="Y25" s="132">
        <v>9</v>
      </c>
      <c r="Z25" s="133">
        <f t="shared" si="0"/>
        <v>0</v>
      </c>
      <c r="AA25" s="159" t="s">
        <v>1091</v>
      </c>
    </row>
    <row r="26" spans="1:27" ht="105" x14ac:dyDescent="0.25">
      <c r="A26" s="189"/>
      <c r="B26" s="186"/>
      <c r="C26" s="195"/>
      <c r="D26" s="9" t="str">
        <f>'2. Descripción del Riesgo'!D14</f>
        <v>Indebida asignación o desconocimiento sobre la asignación de roles y competencias laborales (Manual de Funciones)</v>
      </c>
      <c r="E26" s="201"/>
      <c r="F26" s="198"/>
      <c r="G26" s="198"/>
      <c r="H26" s="207"/>
      <c r="I26" s="136" t="str">
        <f>'5. Diseño de Controles'!E11</f>
        <v>Reducir</v>
      </c>
      <c r="J26" s="198"/>
      <c r="K26" s="198"/>
      <c r="L26" s="199"/>
      <c r="M26" s="139">
        <v>3</v>
      </c>
      <c r="N26" s="138" t="str">
        <f>'5. Diseño de Controles'!F11</f>
        <v xml:space="preserve">Difundir el manual de funciones, las caracterizaciones de los procesos y los procedimientos internos </v>
      </c>
      <c r="O26" s="110" t="str">
        <f>'5. Diseño de Controles'!G11</f>
        <v>Preventivo</v>
      </c>
      <c r="P26" s="110" t="str">
        <f>'5. Diseño de Controles'!H11</f>
        <v>Oficina Asesora de Planeación Estratégica y Gestión y Oficina de control interno</v>
      </c>
      <c r="Q26" s="110" t="str">
        <f>'5. Diseño de Controles'!I11</f>
        <v xml:space="preserve"> 1 vez, Primer Semestre de 2019</v>
      </c>
      <c r="R26" s="9" t="str">
        <f>'5. Diseño de Controles'!J11</f>
        <v xml:space="preserve">Socializar las funciones, responsabilidades y deberes de los cargos y procesos de la entidad para promover su cumplimiento </v>
      </c>
      <c r="S26" s="9" t="str">
        <f>'5. Diseño de Controles'!K11</f>
        <v>Se hace la convocatoria para difundir el manual de funciones, las caracterizaciones y los procedimientos internos y, se realiza el evento en el sitio y lugar programado</v>
      </c>
      <c r="T26" s="9" t="str">
        <f>'5. Diseño de Controles'!L11</f>
        <v xml:space="preserve">Cuando se detecte confusión o ausencia de asignación de una función, tarea esencial o responsabilidad, se deben ajustar las caracterizacioones de los procesos y los procedimientos internos </v>
      </c>
      <c r="U26" s="110" t="str">
        <f>'5. Diseño de Controles'!M11</f>
        <v>Acta, planilla asistencia, registro fotográfico</v>
      </c>
      <c r="V26" s="110" t="str">
        <f>'7. Indicadores'!C8</f>
        <v>Indicador de Cumplimiento
Informe de análisis del Manual de Funciones y Competencias Laborales elaborado y comunicado</v>
      </c>
      <c r="W26" s="132">
        <v>0</v>
      </c>
      <c r="X26" s="132">
        <v>1</v>
      </c>
      <c r="Y26" s="132">
        <v>10</v>
      </c>
      <c r="Z26" s="133">
        <f t="shared" si="0"/>
        <v>0</v>
      </c>
      <c r="AA26" s="159" t="s">
        <v>1092</v>
      </c>
    </row>
    <row r="27" spans="1:27" ht="138.75" customHeight="1" x14ac:dyDescent="0.25">
      <c r="A27" s="190"/>
      <c r="B27" s="187"/>
      <c r="C27" s="196"/>
      <c r="D27" s="9" t="str">
        <f>'2. Descripción del Riesgo'!D15</f>
        <v>Autoritarismo</v>
      </c>
      <c r="E27" s="201"/>
      <c r="F27" s="198"/>
      <c r="G27" s="198"/>
      <c r="H27" s="207"/>
      <c r="I27" s="136" t="str">
        <f>'5. Diseño de Controles'!E12</f>
        <v>Reducir</v>
      </c>
      <c r="J27" s="198"/>
      <c r="K27" s="198"/>
      <c r="L27" s="199"/>
      <c r="M27" s="139" t="s">
        <v>1005</v>
      </c>
      <c r="N27" s="138" t="str">
        <f>'5. Diseño de Controles'!F12</f>
        <v>Implementación y Socialización del Código de Integridad, que implique el desarrollo institucional de la caja de herramientas (encuestas, compromisos, plan de acción)</v>
      </c>
      <c r="O27" s="110" t="str">
        <f>'5. Diseño de Controles'!G12</f>
        <v>Preventivo</v>
      </c>
      <c r="P27" s="110" t="str">
        <f>'5. Diseño de Controles'!H12</f>
        <v>Gestión del Talento Humano</v>
      </c>
      <c r="Q27" s="110" t="str">
        <f>'5. Diseño de Controles'!I12</f>
        <v>1 vez, primer cuatrimestre del 2019</v>
      </c>
      <c r="R27" s="9" t="str">
        <f>'5. Diseño de Controles'!J12</f>
        <v>Interiorizar una cultura institucional basada en la integridad, propiciando la coherencia que debe existir en el servidor público entre sus realizaciones y las promesas o planeación institucional.</v>
      </c>
      <c r="S27" s="9" t="str">
        <f>'5. Diseño de Controles'!K12</f>
        <v>Se debe implementar el Código de Integridad a través de las actividades inherentes al desarrollo de la Caja de Herramientas establecida por la función pública, y una vez adoptado el Código de Integridad se debe socializar a todos los funciones de la entidad.</v>
      </c>
      <c r="T27" s="9" t="str">
        <f>'5. Diseño de Controles'!L12</f>
        <v>Cuando se detecten duplicidades, confusión o necesidad de asignar una función, se debe revisar el Modelo de Operación por Procesos para distribuir responsabilidades y hacer los ajustes en las caracterizaciones y procedimientos internos</v>
      </c>
      <c r="U27" s="110" t="str">
        <f>'5. Diseño de Controles'!M12</f>
        <v xml:space="preserve">Registros de mesas de trabajo, formatos y encuestas diligenciadas, registros fotográficos y planillas de asistencia de socialización o actas. </v>
      </c>
      <c r="V27" s="110" t="str">
        <f>'7. Indicadores'!C12</f>
        <v>Indicador de Cumplimiento
Código de Integridad adoptado y socializado</v>
      </c>
      <c r="W27" s="132">
        <v>1</v>
      </c>
      <c r="X27" s="132">
        <v>2</v>
      </c>
      <c r="Y27" s="132">
        <v>11</v>
      </c>
      <c r="Z27" s="133">
        <f t="shared" si="0"/>
        <v>0.5</v>
      </c>
      <c r="AA27" s="159" t="s">
        <v>1093</v>
      </c>
    </row>
    <row r="28" spans="1:27" ht="120" x14ac:dyDescent="0.25">
      <c r="A28" s="205" t="s">
        <v>947</v>
      </c>
      <c r="B28" s="200">
        <v>4</v>
      </c>
      <c r="C28" s="201" t="str">
        <f>'1. Identificación del riesgo'!C15</f>
        <v>Obstaculizar el control social ciudadano, restringiendo o limitando el acceso a la información pública, a través del ocultamiento de la información o la exposición de esta de manea incompleta, desactualizada o inaccesible.</v>
      </c>
      <c r="D28" s="9" t="str">
        <f>'2. Descripción del Riesgo'!D19</f>
        <v xml:space="preserve">Desconocimiento de la información obligatoria que se debe publicar o divulgar, sus atributos y características. </v>
      </c>
      <c r="E28" s="201" t="str">
        <f>'2. Descripción del Riesgo'!E19</f>
        <v>1. Desestímulo al control social, 2-Denuncias y condenas disciplinarias, 3-Afectación de la legitimidad y respaldo ciudadano de la institucionalidad, 4-Desconfianza ciudadana.</v>
      </c>
      <c r="F28" s="198" t="str">
        <f>'3. Probabilidad'!C14</f>
        <v>RARA VEZ</v>
      </c>
      <c r="G28" s="198" t="str">
        <f>'4. Impacto'!AP9</f>
        <v>CATASTRÓFICO</v>
      </c>
      <c r="H28" s="207" t="str">
        <f>IF(OR(F28=0,G28=0),"",INDEX('Mapa de Calor'!$D$5:$H$9,MATCH(Mapa_de_Riesgo!F28,'Mapa de Calor'!$B$5:$B$9,0),MATCH(Mapa_de_Riesgo!G28,'Mapa de Calor'!$D$10:$H$10,0)))</f>
        <v>Zona Extrema</v>
      </c>
      <c r="I28" s="136" t="str">
        <f>'5. Diseño de Controles'!E13</f>
        <v>Reducir</v>
      </c>
      <c r="J28" s="198" t="str">
        <f>IF('6.Análisis_de_controles'!V13="FUERTE",IF(F28="CASI SEGURO","POSIBLE",IF(F28="PROBABLE","IMPROBABLE",IF(F28="POSIBLE","RARA VEZ",IF(F28="IMPROBABLE","RARA VEZ",IF(F28="RARA VEZ","RARA VEZ"))))),IF('6.Análisis_de_controles'!V13="MODERADO",IF(F28="CASI SEGURO","PROBABLE",IF(F28="PROBABLE","POSIBLE",IF(F28="POSIBLE","IMPROBABLE",IF(F28="IMPROBABLE","RARA VEZ",IF(F28="RARA VEZ","RARA VEZ"))))),IF('6.Análisis_de_controles'!V13="DÉBIL",F28)))</f>
        <v>RARA VEZ</v>
      </c>
      <c r="K28" s="198" t="str">
        <f t="shared" ref="K28" si="3">G28</f>
        <v>CATASTRÓFICO</v>
      </c>
      <c r="L28" s="199" t="str">
        <f>IF(OR(F28=0,G28=0),"",INDEX('Mapa de Calor'!$D$5:$H$9,MATCH(J28,'Mapa de Calor'!$B$5:$B$9,0),MATCH(K28,'Mapa de Calor'!$D$10:$H$10,0)))</f>
        <v>Zona Extrema</v>
      </c>
      <c r="M28" s="169">
        <v>4</v>
      </c>
      <c r="N28" s="138" t="str">
        <f>'5. Diseño de Controles'!F13</f>
        <v xml:space="preserve">Realizar una capacitación sobre Información mínima que debe publicarse por exigencia de la ley de Transparencia </v>
      </c>
      <c r="O28" s="110" t="str">
        <f>'5. Diseño de Controles'!G13</f>
        <v>Preventivo</v>
      </c>
      <c r="P28" s="110" t="str">
        <f>'5. Diseño de Controles'!H13</f>
        <v xml:space="preserve">Líder  de Talento Humano / Comité de Transparencia </v>
      </c>
      <c r="Q28" s="110" t="str">
        <f>'5. Diseño de Controles'!I13</f>
        <v>1 vez, en el primer semestre del 2019</v>
      </c>
      <c r="R28" s="9" t="str">
        <f>'5. Diseño de Controles'!J13</f>
        <v xml:space="preserve">Promover en los funcionarios la transparencia institucional y el apoyo al control social </v>
      </c>
      <c r="S28" s="9" t="str">
        <f>'5. Diseño de Controles'!K13</f>
        <v>Se comunica la necesidad a Talento humano para que la incorpore en el plan de capacitación. Se realiza la actividad en una capacitación grupal en la que se promuevael control social y la transparencia</v>
      </c>
      <c r="T28" s="9" t="str">
        <f>'5. Diseño de Controles'!L13</f>
        <v>En el evento de detectarse que no se publica información obligatoria en la página web institucional, se requiere a los responsables de entregarla o generarla para que lo hagan en un tiempo razonable que no debe exceder los 10 días calendarios.</v>
      </c>
      <c r="U28" s="110" t="str">
        <f>'5. Diseño de Controles'!M13</f>
        <v>Planilla de asistencia al Taller o registro fotográfico</v>
      </c>
      <c r="V28" s="110" t="str">
        <f>'7. Indicadores'!C13</f>
        <v xml:space="preserve">Indicador de Gestión
#de capacitaciones sobre Transparencia y rendición de cuentas /# de talleres realizados en el año sobre ese tema *100                                                                       </v>
      </c>
      <c r="W28" s="132">
        <v>1</v>
      </c>
      <c r="X28" s="132">
        <v>1</v>
      </c>
      <c r="Y28" s="132">
        <v>12</v>
      </c>
      <c r="Z28" s="133">
        <f t="shared" si="0"/>
        <v>1</v>
      </c>
      <c r="AA28" s="159" t="s">
        <v>1094</v>
      </c>
    </row>
    <row r="29" spans="1:27" ht="135" x14ac:dyDescent="0.25">
      <c r="A29" s="205"/>
      <c r="B29" s="200"/>
      <c r="C29" s="201"/>
      <c r="D29" s="9" t="str">
        <f>'2. Descripción del Riesgo'!D20</f>
        <v xml:space="preserve">Aversión al control social </v>
      </c>
      <c r="E29" s="201"/>
      <c r="F29" s="198"/>
      <c r="G29" s="198"/>
      <c r="H29" s="207"/>
      <c r="I29" s="136" t="str">
        <f>'5. Diseño de Controles'!E14</f>
        <v>Reducir</v>
      </c>
      <c r="J29" s="198"/>
      <c r="K29" s="198"/>
      <c r="L29" s="199"/>
      <c r="M29" s="170"/>
      <c r="N29" s="138" t="str">
        <f>'5. Diseño de Controles'!F14</f>
        <v xml:space="preserve">Promover el control social mediante actos de formación y de empoderamiento dirigidos a la ciudadanía, y de transparencia dirigido a los funcionarios de la entidad </v>
      </c>
      <c r="O29" s="110" t="str">
        <f>'5. Diseño de Controles'!G14</f>
        <v>Preventivo</v>
      </c>
      <c r="P29" s="110" t="str">
        <f>'5. Diseño de Controles'!H14</f>
        <v xml:space="preserve">Secretario de gobierno /Líder de talento humano </v>
      </c>
      <c r="Q29" s="110" t="str">
        <f>'5. Diseño de Controles'!I14</f>
        <v>1 vez, en el primer semestre del 2019</v>
      </c>
      <c r="R29" s="9" t="str">
        <f>'5. Diseño de Controles'!J14</f>
        <v xml:space="preserve">Promover en los funcionarios la transparencia institucional y el apoyo al control social  y, promover la intervención del ciudadano en los asuntos públicos </v>
      </c>
      <c r="S29" s="9" t="str">
        <f>'5. Diseño de Controles'!K14</f>
        <v>Se comunica la necesidad a Secretaría de gobierno para que la incorpore la actividad en su plan de acción. Se realiza la actividad en un acto grupal dirigido a veedores, líderes ciudadanos, docentes, profesionales y ciudadanía en general en el que se promueva el control social y la transparencia</v>
      </c>
      <c r="T29" s="9" t="str">
        <f>'5. Diseño de Controles'!L14</f>
        <v>Cuando se detecte que se oculta información institucional o se revela en forma incompleta o inconsistente, se requiere al responsable de generarla o entregarla para que lo haga y, se instruye al administrador de la página institucional para que la publiique.</v>
      </c>
      <c r="U29" s="110" t="str">
        <f>'5. Diseño de Controles'!M14</f>
        <v>Planilla de asistencia al Taller o registro fotográfico</v>
      </c>
      <c r="V29" s="110" t="str">
        <f>'7. Indicadores'!C14</f>
        <v xml:space="preserve">Indicador de Gestión
# de capacitaciones sobre valores control social / # de talleres programados en el año sobre ese tema.                                                                               </v>
      </c>
      <c r="W29" s="132">
        <v>1</v>
      </c>
      <c r="X29" s="132">
        <v>1</v>
      </c>
      <c r="Y29" s="132">
        <v>13</v>
      </c>
      <c r="Z29" s="133">
        <f t="shared" si="0"/>
        <v>1</v>
      </c>
      <c r="AA29" s="58" t="s">
        <v>1096</v>
      </c>
    </row>
    <row r="30" spans="1:27" ht="135" x14ac:dyDescent="0.25">
      <c r="A30" s="205"/>
      <c r="B30" s="200"/>
      <c r="C30" s="201"/>
      <c r="D30" s="9" t="str">
        <f>'2. Descripción del Riesgo'!D21</f>
        <v xml:space="preserve">Deficientes controles internos </v>
      </c>
      <c r="E30" s="201"/>
      <c r="F30" s="198"/>
      <c r="G30" s="198"/>
      <c r="H30" s="207"/>
      <c r="I30" s="136" t="str">
        <f>'5. Diseño de Controles'!E15</f>
        <v>Reducir</v>
      </c>
      <c r="J30" s="198"/>
      <c r="K30" s="198"/>
      <c r="L30" s="199"/>
      <c r="M30" s="171"/>
      <c r="N30" s="138" t="str">
        <f>'5. Diseño de Controles'!F15</f>
        <v>Aplicar una matriz de seguimiento a la publicación de  información mínima obligatoria de acuerdo con la Ley de Transparencia y de Acceso a la Información Pública y otros lineamientos de exposición de información</v>
      </c>
      <c r="O30" s="110" t="str">
        <f>'5. Diseño de Controles'!G15</f>
        <v>Preventivo</v>
      </c>
      <c r="P30" s="110" t="str">
        <f>'5. Diseño de Controles'!H15</f>
        <v xml:space="preserve">Jefe de Talento Humano / Comité de Transparencia / Oficina Asesora de Planeación Estratégica y Gestión </v>
      </c>
      <c r="Q30" s="110" t="str">
        <f>'5. Diseño de Controles'!I15</f>
        <v>Cuatrimestralmente, los primeros 10 días del cuatrimestre</v>
      </c>
      <c r="R30" s="9" t="str">
        <f>'5. Diseño de Controles'!J15</f>
        <v>Comprobar que la entidad publique la información institucional que exige la ley de transparencia 1712/14, el decreto 1103/15 y la estrategia Gobierno digital</v>
      </c>
      <c r="S30" s="9" t="str">
        <f>'5. Diseño de Controles'!K15</f>
        <v>Acceder al sitio web institucional para verificar que en la página en general y en el enlace de Transparencia y acceso a la información que se encuentre alojada la información actualizada que exige la ley 1712/14, ele decreto 103/15 y la estrateiga gobierno digital.</v>
      </c>
      <c r="T30" s="9" t="str">
        <f>'5. Diseño de Controles'!L15</f>
        <v>En el evento de detectarse que no se publica información obligatoria en la página web institucional, se requiere a los responsables de entregarla o generarla para que lo hagan en un tiempo razonable que no debe exceder los 10 días calendarios.</v>
      </c>
      <c r="U30" s="110" t="str">
        <f>'5. Diseño de Controles'!M15</f>
        <v xml:space="preserve">Matriz de seguimiento a la Transparencia institucional </v>
      </c>
      <c r="V30" s="110" t="str">
        <f>'7. Indicadores'!C15</f>
        <v>Indicador de Gestión
# de evaluaciones Realizadas sobre Transparencia institucional mediante la matriz de seguimiento de Transparencia / # de seguimientos programados *100</v>
      </c>
      <c r="W30" s="132">
        <v>1</v>
      </c>
      <c r="X30" s="132">
        <v>1</v>
      </c>
      <c r="Y30" s="132">
        <v>14</v>
      </c>
      <c r="Z30" s="133">
        <f t="shared" si="0"/>
        <v>1</v>
      </c>
      <c r="AA30" s="160" t="s">
        <v>1095</v>
      </c>
    </row>
    <row r="31" spans="1:27" ht="149.25" customHeight="1" x14ac:dyDescent="0.25">
      <c r="A31" s="205"/>
      <c r="B31" s="200">
        <v>5</v>
      </c>
      <c r="C31" s="201" t="str">
        <f>'1. Identificación del riesgo'!C16</f>
        <v>Ceder, comercializar o facilitar información confidencial, reservada o clasificada de carácter institucional, a cambio de prebendas o beneficios, que represente en manos de terceros, riesgos para la integridad de la entidad o de sus funcionarios.</v>
      </c>
      <c r="D31" s="9" t="str">
        <f>'2. Descripción del Riesgo'!D22</f>
        <v>Falta de valores, tráfico de influencia, sobornos</v>
      </c>
      <c r="E31" s="201" t="str">
        <f>'2. Descripción del Riesgo'!E22</f>
        <v xml:space="preserve">1- Investigaciones y sanciones de carácter penal por revelación de información reservada o clasificada, 2-Pérdida de confianza de la ciudadanía y grupos de interés, 3-Vulneración a la protección de datos personales, 4-Deterioro de la imagen, 5-Investigaciones y sanciones disciplinarias, 6-Atentados, hurtos, extrosiones a los funcionarios
</v>
      </c>
      <c r="F31" s="198" t="str">
        <f>'3. Probabilidad'!C15</f>
        <v>RARA VEZ</v>
      </c>
      <c r="G31" s="198" t="str">
        <f>'4. Impacto'!AP10</f>
        <v>CATASTRÓFICO</v>
      </c>
      <c r="H31" s="207" t="str">
        <f>IF(OR(F31=0,G31=0),"",INDEX('Mapa de Calor'!$D$5:$H$9,MATCH(Mapa_de_Riesgo!F31,'Mapa de Calor'!$B$5:$B$9,0),MATCH(Mapa_de_Riesgo!G31,'Mapa de Calor'!$D$10:$H$10,0)))</f>
        <v>Zona Extrema</v>
      </c>
      <c r="I31" s="136" t="str">
        <f>'5. Diseño de Controles'!E16</f>
        <v>Reducir</v>
      </c>
      <c r="J31" s="198" t="str">
        <f>IF('6.Análisis_de_controles'!V16="FUERTE",IF(F31="CASI SEGURO","POSIBLE",IF(F31="PROBABLE","IMPROBABLE",IF(F31="POSIBLE","RARA VEZ",IF(F31="IMPROBABLE","RARA VEZ",IF(F31="RARA VEZ","RARA VEZ"))))),IF('6.Análisis_de_controles'!V16="MODERADO",IF(F31="CASI SEGURO","PROBABLE",IF(F31="PROBABLE","POSIBLE",IF(F31="POSIBLE","IMPROBABLE",IF(F31="IMPROBABLE","RARA VEZ",IF(F31="RARA VEZ","RARA VEZ"))))),IF('6.Análisis_de_controles'!V16="DÉBIL",F31)))</f>
        <v>RARA VEZ</v>
      </c>
      <c r="K31" s="198" t="str">
        <f t="shared" ref="K31" si="4">G31</f>
        <v>CATASTRÓFICO</v>
      </c>
      <c r="L31" s="199" t="str">
        <f>IF(OR(F31=0,G31=0),"",INDEX('Mapa de Calor'!$D$5:$H$9,MATCH(J31,'Mapa de Calor'!$B$5:$B$9,0),MATCH(K31,'Mapa de Calor'!$D$10:$H$10,0)))</f>
        <v>Zona Extrema</v>
      </c>
      <c r="M31" s="139" t="s">
        <v>1006</v>
      </c>
      <c r="N31" s="138" t="str">
        <f>'5. Diseño de Controles'!F16</f>
        <v xml:space="preserve">Realizar una capacitación sobre Valores y principios para promover la rectitud, el código de integridad del servidor público, el respeto a la información reservada, clasificada y sensible, a los datos personales y al erario público. </v>
      </c>
      <c r="O31" s="110" t="str">
        <f>'5. Diseño de Controles'!G16</f>
        <v>Preventivo</v>
      </c>
      <c r="P31" s="110" t="str">
        <f>'5. Diseño de Controles'!H16</f>
        <v>Líder de Talento Humano</v>
      </c>
      <c r="Q31" s="110" t="str">
        <f>'5. Diseño de Controles'!I16</f>
        <v>1 vez, en el primer semestre del 2019</v>
      </c>
      <c r="R31" s="9" t="str">
        <f>'5. Diseño de Controles'!J16</f>
        <v>Promover en los funcionarios el  cumplimiento de los valores y principios éticos y el respeto por el erario público</v>
      </c>
      <c r="S31" s="9" t="str">
        <f>'5. Diseño de Controles'!K16</f>
        <v>Se comunica la necesidad a Talento humano para que la incorpore en el plan de capacitación. Se realiza la actividad en una capacitación grupal en la que se promueva la rectitud, el código de integridad y el respeto por el erario público.</v>
      </c>
      <c r="T31" s="9" t="str">
        <f>'5. Diseño de Controles'!L16</f>
        <v>En el evento de detectarse la entrega irregular de información confidencial, reservada o clasificada para favorecer a un tercero, se bloquea el acceso a la información, se requiere a los funcionarios involucrados para que aclaren y ezpliquen y se promueven las acciones disciplinarias que correspondan</v>
      </c>
      <c r="U31" s="110" t="str">
        <f>'5. Diseño de Controles'!M16</f>
        <v>Planilla de asistencia al Taller o registro fotográfico</v>
      </c>
      <c r="V31" s="110" t="str">
        <f>'7. Indicadores'!C16</f>
        <v xml:space="preserve">Indicador de Gestión
# de capacitaciones sobre valores y principios para promover la rectitud, el código de integridad y el respeto por lo público / # de talleres programados en el año sobre ese tema *100     </v>
      </c>
      <c r="W31" s="132">
        <v>1</v>
      </c>
      <c r="X31" s="132">
        <v>1</v>
      </c>
      <c r="Y31" s="132">
        <v>15</v>
      </c>
      <c r="Z31" s="133">
        <f t="shared" si="0"/>
        <v>1</v>
      </c>
      <c r="AA31" s="58" t="s">
        <v>1110</v>
      </c>
    </row>
    <row r="32" spans="1:27" ht="4.5" hidden="1" customHeight="1" x14ac:dyDescent="0.25">
      <c r="A32" s="205"/>
      <c r="B32" s="200"/>
      <c r="C32" s="201"/>
      <c r="D32" s="9">
        <f>'2. Descripción del Riesgo'!D23</f>
        <v>0</v>
      </c>
      <c r="E32" s="201"/>
      <c r="F32" s="198"/>
      <c r="G32" s="198"/>
      <c r="H32" s="207"/>
      <c r="I32" s="136">
        <f>'5. Diseño de Controles'!E17</f>
        <v>0</v>
      </c>
      <c r="J32" s="198"/>
      <c r="K32" s="198"/>
      <c r="L32" s="199"/>
      <c r="M32" s="119"/>
      <c r="N32" s="138">
        <f>'5. Diseño de Controles'!F17</f>
        <v>0</v>
      </c>
      <c r="O32" s="110">
        <f>'5. Diseño de Controles'!G17</f>
        <v>0</v>
      </c>
      <c r="P32" s="110">
        <f>'5. Diseño de Controles'!H17</f>
        <v>0</v>
      </c>
      <c r="Q32" s="110">
        <f>'5. Diseño de Controles'!I17</f>
        <v>0</v>
      </c>
      <c r="R32" s="9">
        <f>'5. Diseño de Controles'!J17</f>
        <v>0</v>
      </c>
      <c r="S32" s="9">
        <f>'5. Diseño de Controles'!K17</f>
        <v>0</v>
      </c>
      <c r="T32" s="9">
        <f>'5. Diseño de Controles'!L17</f>
        <v>0</v>
      </c>
      <c r="U32" s="110">
        <f>'5. Diseño de Controles'!M17</f>
        <v>0</v>
      </c>
      <c r="V32" s="110">
        <f>'7. Indicadores'!C17</f>
        <v>0</v>
      </c>
      <c r="W32" s="132">
        <v>1</v>
      </c>
      <c r="X32" s="132">
        <v>1</v>
      </c>
      <c r="Y32" s="132">
        <v>16</v>
      </c>
      <c r="Z32" s="133">
        <f t="shared" si="0"/>
        <v>1</v>
      </c>
      <c r="AA32" s="130"/>
    </row>
    <row r="33" spans="1:27" ht="2.25" hidden="1" customHeight="1" x14ac:dyDescent="0.25">
      <c r="A33" s="205"/>
      <c r="B33" s="200"/>
      <c r="C33" s="201"/>
      <c r="D33" s="9">
        <f>'2. Descripción del Riesgo'!D24</f>
        <v>0</v>
      </c>
      <c r="E33" s="201"/>
      <c r="F33" s="198"/>
      <c r="G33" s="198"/>
      <c r="H33" s="207"/>
      <c r="I33" s="136">
        <f>'5. Diseño de Controles'!E18</f>
        <v>0</v>
      </c>
      <c r="J33" s="198"/>
      <c r="K33" s="198"/>
      <c r="L33" s="199"/>
      <c r="M33" s="119"/>
      <c r="N33" s="138">
        <f>'5. Diseño de Controles'!F18</f>
        <v>0</v>
      </c>
      <c r="O33" s="110">
        <f>'5. Diseño de Controles'!G18</f>
        <v>0</v>
      </c>
      <c r="P33" s="110">
        <f>'5. Diseño de Controles'!H18</f>
        <v>0</v>
      </c>
      <c r="Q33" s="110">
        <f>'5. Diseño de Controles'!I18</f>
        <v>0</v>
      </c>
      <c r="R33" s="9">
        <f>'5. Diseño de Controles'!J18</f>
        <v>0</v>
      </c>
      <c r="S33" s="9">
        <f>'5. Diseño de Controles'!K18</f>
        <v>0</v>
      </c>
      <c r="T33" s="9">
        <f>'5. Diseño de Controles'!L18</f>
        <v>0</v>
      </c>
      <c r="U33" s="110">
        <f>'5. Diseño de Controles'!M18</f>
        <v>0</v>
      </c>
      <c r="V33" s="110">
        <f>'7. Indicadores'!C18</f>
        <v>0</v>
      </c>
      <c r="W33" s="132"/>
      <c r="X33" s="132"/>
      <c r="Y33" s="132">
        <v>17</v>
      </c>
      <c r="Z33" s="133" t="e">
        <f t="shared" si="0"/>
        <v>#DIV/0!</v>
      </c>
      <c r="AA33" s="130"/>
    </row>
    <row r="34" spans="1:27" ht="148.5" customHeight="1" x14ac:dyDescent="0.25">
      <c r="A34" s="205" t="s">
        <v>948</v>
      </c>
      <c r="B34" s="200">
        <v>6</v>
      </c>
      <c r="C34" s="201" t="str">
        <f>'1. Identificación del riesgo'!C17</f>
        <v>Proferir decisiones o elaborar informes de resultados amañados sobre cumplimiento de requisitos técnicos de Instituciones de educación para evitar sanciones (imposición, prórroga, modificación, terminación, cierre).</v>
      </c>
      <c r="D34" s="9" t="str">
        <f>'2. Descripción del Riesgo'!D25</f>
        <v>Clientelismo</v>
      </c>
      <c r="E34" s="201" t="str">
        <f>'2. Descripción del Riesgo'!E25</f>
        <v>1- Investigaciones disciplinarias y penales 2- Pérdida de confianza ciudadana, 3- Mala calidad educativa, 4- Impunidad, 5- Malos manejos administrativos, 6- Pérdida de recursos</v>
      </c>
      <c r="F34" s="198" t="str">
        <f>'3. Probabilidad'!C16</f>
        <v>IMPROBABLE</v>
      </c>
      <c r="G34" s="198" t="str">
        <f>'4. Impacto'!AP11</f>
        <v>MAYOR</v>
      </c>
      <c r="H34" s="207" t="str">
        <f>IF(OR(F34=0,G34=0),"",INDEX('Mapa de Calor'!$D$5:$H$9,MATCH(Mapa_de_Riesgo!F34,'Mapa de Calor'!$B$5:$B$9,0),MATCH(Mapa_de_Riesgo!G34,'Mapa de Calor'!$D$10:$H$10,0)))</f>
        <v xml:space="preserve"> Zona Alta</v>
      </c>
      <c r="I34" s="136" t="str">
        <f>'5. Diseño de Controles'!E19</f>
        <v>Reducir</v>
      </c>
      <c r="J34" s="198" t="str">
        <f>IF('6.Análisis_de_controles'!V19="FUERTE",IF(F34="CASI SEGURO","POSIBLE",IF(F34="PROBABLE","IMPROBABLE",IF(F34="POSIBLE","RARA VEZ",IF(F34="IMPROBABLE","RARA VEZ",IF(F34="RARA VEZ","RARA VEZ"))))),IF('6.Análisis_de_controles'!V19="MODERADO",IF(F34="CASI SEGURO","PROBABLE",IF(F34="PROBABLE","POSIBLE",IF(F34="POSIBLE","IMPROBABLE",IF(F34="IMPROBABLE","RARA VEZ",IF(F34="RARA VEZ","RARA VEZ"))))),IF('6.Análisis_de_controles'!V19="DÉBIL",F34)))</f>
        <v>RARA VEZ</v>
      </c>
      <c r="K34" s="198" t="str">
        <f t="shared" ref="K34" si="5">G34</f>
        <v>MAYOR</v>
      </c>
      <c r="L34" s="199" t="str">
        <f>IF(OR(F34=0,G34=0),"",INDEX('Mapa de Calor'!$D$5:$H$9,MATCH(J34,'Mapa de Calor'!$B$5:$B$9,0),MATCH(K34,'Mapa de Calor'!$D$10:$H$10,0)))</f>
        <v xml:space="preserve"> Zona Alta</v>
      </c>
      <c r="M34" s="119"/>
      <c r="N34" s="138" t="str">
        <f>'5. Diseño de Controles'!F19</f>
        <v xml:space="preserve">Realizar una capacitación sobre Valores y principios para promover la rectitud, el código de integridad del servidor público  y el respeto por el erario público. </v>
      </c>
      <c r="O34" s="110" t="str">
        <f>'5. Diseño de Controles'!G19</f>
        <v>Preventivo</v>
      </c>
      <c r="P34" s="110" t="str">
        <f>'5. Diseño de Controles'!H19</f>
        <v>Líder de Talento Humano</v>
      </c>
      <c r="Q34" s="110" t="str">
        <f>'5. Diseño de Controles'!I19</f>
        <v>1 vez, en el primer semestre del 2019</v>
      </c>
      <c r="R34" s="9" t="str">
        <f>'5. Diseño de Controles'!J19</f>
        <v>Promover en los funcionarios el  cumplimiento de los valores y principios éticos y el respeto por el erario público</v>
      </c>
      <c r="S34" s="9" t="str">
        <f>'5. Diseño de Controles'!K19</f>
        <v>Se comunica la necesidad a Talento humano para que la incorpore en el plan de capacitación. Se realiza la actividad en una capacitación grupal en la que se promueva la rectitud, el código de integridad y el respeto por el erario público.</v>
      </c>
      <c r="T34" s="9" t="str">
        <f>'5. Diseño de Controles'!L19</f>
        <v>En el evento de detectarse deficiencias o irregularidades en las instituciones educativas, se comunican a los Rectores, se analizan las contradicciones y se suscribe un Plan de Mejoramiento con las observaciones finales y se hace un seguimiento a su cumplimiento.</v>
      </c>
      <c r="U34" s="110" t="str">
        <f>'5. Diseño de Controles'!M19</f>
        <v>Planilla de asistencia al Taller o registro fotográfico</v>
      </c>
      <c r="V34" s="110" t="str">
        <f>'7. Indicadores'!C19</f>
        <v xml:space="preserve">Indicador de Gestión
# de capacitaciones sobre valores y principios para promover la recitud, el código de integridad y el respeto por lo público / # de talleres programados en el año sobre ese tema *100     </v>
      </c>
      <c r="W34" s="132">
        <v>1</v>
      </c>
      <c r="X34" s="132">
        <v>1</v>
      </c>
      <c r="Y34" s="132">
        <v>18</v>
      </c>
      <c r="Z34" s="133">
        <f t="shared" si="0"/>
        <v>1</v>
      </c>
      <c r="AA34" s="58" t="s">
        <v>1093</v>
      </c>
    </row>
    <row r="35" spans="1:27" ht="234.75" customHeight="1" x14ac:dyDescent="0.25">
      <c r="A35" s="205"/>
      <c r="B35" s="200"/>
      <c r="C35" s="201"/>
      <c r="D35" s="9" t="str">
        <f>'2. Descripción del Riesgo'!D26</f>
        <v>Deficientes controles internos en el proceso</v>
      </c>
      <c r="E35" s="201"/>
      <c r="F35" s="198"/>
      <c r="G35" s="198"/>
      <c r="H35" s="207"/>
      <c r="I35" s="136" t="str">
        <f>'5. Diseño de Controles'!E20</f>
        <v>Reducir</v>
      </c>
      <c r="J35" s="198"/>
      <c r="K35" s="198"/>
      <c r="L35" s="199"/>
      <c r="M35" s="119">
        <v>6</v>
      </c>
      <c r="N35" s="138" t="str">
        <f>'5. Diseño de Controles'!F20</f>
        <v xml:space="preserve">Revisar los resultados de los informes sobre evaluaciones a Instituciones educativas </v>
      </c>
      <c r="O35" s="110" t="str">
        <f>'5. Diseño de Controles'!G20</f>
        <v>Preventivo</v>
      </c>
      <c r="P35" s="110" t="str">
        <f>'5. Diseño de Controles'!H20</f>
        <v>Secretario de educación</v>
      </c>
      <c r="Q35" s="110" t="str">
        <f>'5. Diseño de Controles'!I20</f>
        <v>Cuando se presenten informes sobre instituciones educativas</v>
      </c>
      <c r="R35" s="9" t="str">
        <f>'5. Diseño de Controles'!J20</f>
        <v>Comprobar que los resultados de los informes correspondan a las realidades de las instituciones educativas</v>
      </c>
      <c r="S35" s="9" t="str">
        <f>'5. Diseño de Controles'!K20</f>
        <v>Comparar los resultados de los informes de evaluación a las IE con: a) Los de las contralorías, b) Ministerio de educación, c) organismos de seguimiento y, con d) Los reportes sobre cobertura, deserción, rendimiento académico, pruebas saber y otras</v>
      </c>
      <c r="T35" s="9" t="str">
        <f>'5. Diseño de Controles'!L20</f>
        <v>En el evento de detectarse en los informes de evaluación deficiencias o irregularidades en las instituciones educativas, se comunican a los Rectores, se analizan las contradicciones y se suscribe un Plan de Mejoramiento con las observaciones finales y se hace un seguimiento a su cumplimiento.</v>
      </c>
      <c r="U35" s="110" t="str">
        <f>'5. Diseño de Controles'!M20</f>
        <v>Signo o marca de revisión de los informes</v>
      </c>
      <c r="V35" s="110" t="str">
        <f>'7. Indicadores'!C20</f>
        <v xml:space="preserve">Indicador de Gestión
# de informes de evaluación de IE revisados / # de informes recibidos  *100      </v>
      </c>
      <c r="W35" s="132">
        <v>1</v>
      </c>
      <c r="X35" s="132">
        <v>1</v>
      </c>
      <c r="Y35" s="132">
        <v>16</v>
      </c>
      <c r="Z35" s="133">
        <f t="shared" si="0"/>
        <v>1</v>
      </c>
      <c r="AA35" s="161" t="s">
        <v>1112</v>
      </c>
    </row>
    <row r="36" spans="1:27" ht="1.5" customHeight="1" x14ac:dyDescent="0.25">
      <c r="A36" s="205"/>
      <c r="B36" s="200"/>
      <c r="C36" s="201"/>
      <c r="D36" s="9">
        <f>'2. Descripción del Riesgo'!D27</f>
        <v>0</v>
      </c>
      <c r="E36" s="201"/>
      <c r="F36" s="198"/>
      <c r="G36" s="198"/>
      <c r="H36" s="207"/>
      <c r="I36" s="136">
        <f>'5. Diseño de Controles'!E21</f>
        <v>0</v>
      </c>
      <c r="J36" s="198"/>
      <c r="K36" s="198"/>
      <c r="L36" s="199"/>
      <c r="M36" s="119"/>
      <c r="N36" s="138">
        <f>'5. Diseño de Controles'!F21</f>
        <v>0</v>
      </c>
      <c r="O36" s="110">
        <f>'5. Diseño de Controles'!G21</f>
        <v>0</v>
      </c>
      <c r="P36" s="110">
        <f>'5. Diseño de Controles'!H21</f>
        <v>0</v>
      </c>
      <c r="Q36" s="110">
        <f>'5. Diseño de Controles'!I21</f>
        <v>0</v>
      </c>
      <c r="R36" s="9">
        <f>'5. Diseño de Controles'!J21</f>
        <v>0</v>
      </c>
      <c r="S36" s="9">
        <f>'5. Diseño de Controles'!K21</f>
        <v>0</v>
      </c>
      <c r="T36" s="9">
        <f>'5. Diseño de Controles'!L21</f>
        <v>0</v>
      </c>
      <c r="U36" s="110">
        <f>'5. Diseño de Controles'!M21</f>
        <v>0</v>
      </c>
      <c r="V36" s="110">
        <f>'7. Indicadores'!C21</f>
        <v>0</v>
      </c>
      <c r="W36" s="132">
        <v>4</v>
      </c>
      <c r="X36" s="132">
        <v>5</v>
      </c>
      <c r="Y36" s="132">
        <v>20</v>
      </c>
      <c r="Z36" s="133">
        <f t="shared" si="0"/>
        <v>0.8</v>
      </c>
      <c r="AA36" s="130"/>
    </row>
    <row r="37" spans="1:27" ht="163.5" customHeight="1" x14ac:dyDescent="0.25">
      <c r="A37" s="205"/>
      <c r="B37" s="200">
        <v>7</v>
      </c>
      <c r="C37" s="211" t="str">
        <f>'1. Identificación del riesgo'!C18</f>
        <v>Ocultar irregularidades en el cumplimiento de los lineamientos del Ministerio de Educación Nacional MEN para el programa de Alimentación Escolar PAE.</v>
      </c>
      <c r="D37" s="9" t="str">
        <f>'2. Descripción del Riesgo'!D28</f>
        <v>Negligencia</v>
      </c>
      <c r="E37" s="201" t="str">
        <f>'2. Descripción del Riesgo'!E28</f>
        <v>1- Investigaciones disciplinarias y penales 2- Pérdida de confianza ciudadana, 3- Afectación de la imagen institucional, 4- Mala alimentación escolar, 5- Deserción escolar, 6- Deteioro de la autoridad.</v>
      </c>
      <c r="F37" s="198" t="str">
        <f>'3. Probabilidad'!C17</f>
        <v>RARA VEZ</v>
      </c>
      <c r="G37" s="198" t="str">
        <f>'4. Impacto'!AP12</f>
        <v>CATASTRÓFICO</v>
      </c>
      <c r="H37" s="207" t="str">
        <f>IF(OR(F37=0,G37=0),"",INDEX('Mapa de Calor'!$D$5:$H$9,MATCH(Mapa_de_Riesgo!F37,'Mapa de Calor'!$B$5:$B$9,0),MATCH(Mapa_de_Riesgo!G37,'Mapa de Calor'!$D$10:$H$10,0)))</f>
        <v>Zona Extrema</v>
      </c>
      <c r="I37" s="136" t="str">
        <f>'5. Diseño de Controles'!E22</f>
        <v>Reducir</v>
      </c>
      <c r="J37" s="198" t="str">
        <f>IF('6.Análisis_de_controles'!V22="FUERTE",IF(F37="CASI SEGURO","POSIBLE",IF(F37="PROBABLE","IMPROBABLE",IF(F37="POSIBLE","RARA VEZ",IF(F37="IMPROBABLE","RARA VEZ",IF(F37="RARA VEZ","RARA VEZ"))))),IF('6.Análisis_de_controles'!V22="MODERADO",IF(F37="CASI SEGURO","PROBABLE",IF(F37="PROBABLE","POSIBLE",IF(F37="POSIBLE","IMPROBABLE",IF(F37="IMPROBABLE","RARA VEZ",IF(F37="RARA VEZ","RARA VEZ"))))),IF('6.Análisis_de_controles'!V22="DÉBIL",F37)))</f>
        <v>RARA VEZ</v>
      </c>
      <c r="K37" s="198" t="str">
        <f t="shared" ref="K37" si="6">G37</f>
        <v>CATASTRÓFICO</v>
      </c>
      <c r="L37" s="199" t="str">
        <f>IF(OR(F37=0,G37=0),"",INDEX('Mapa de Calor'!$D$5:$H$9,MATCH(J37,'Mapa de Calor'!$B$5:$B$9,0),MATCH(K37,'Mapa de Calor'!$D$10:$H$10,0)))</f>
        <v>Zona Extrema</v>
      </c>
      <c r="M37" s="172">
        <v>7</v>
      </c>
      <c r="N37" s="138" t="str">
        <f>'5. Diseño de Controles'!F22</f>
        <v>Exigir el cumplimiento de los procedimientos de supervisión de ejecución del PAE</v>
      </c>
      <c r="O37" s="110" t="str">
        <f>'5. Diseño de Controles'!G22</f>
        <v>Preventivo</v>
      </c>
      <c r="P37" s="110" t="str">
        <f>'5. Diseño de Controles'!H22</f>
        <v>Secretario de educación, jefes de núcleo, Rectores</v>
      </c>
      <c r="Q37" s="110" t="str">
        <f>'5. Diseño de Controles'!I22</f>
        <v>1 vez, en el primer trimestre del 2019</v>
      </c>
      <c r="R37" s="9" t="str">
        <f>'5. Diseño de Controles'!J22</f>
        <v xml:space="preserve">Fortalecer la aptitud de los funcionarios que participan en la supervisión y control de la ejecución del PAE </v>
      </c>
      <c r="S37" s="9" t="str">
        <f>'5. Diseño de Controles'!K22</f>
        <v>Identificar las actividades para la realización de la supervisión de la ejecución del PAE exigidas por el MEN y los procedimientos internos de la alcaldía y compararlas con las acreditadas por los supervisores de la ejecución del PAE; formular observaciones u objeciones y comunicarlas al contratista y a los supervisores para que sean absueltas, alcaradas o desvirtuadas.</v>
      </c>
      <c r="T37" s="9" t="str">
        <f>'5. Diseño de Controles'!L22</f>
        <v>Cuando al aplicar los procedimientos se detecten incumplimientos en la ejecución del PAE, se comunican al Supervisor, Rector y contratista, se reciben explicaciones o aclaraciones, se valoran y se suscriben compromisos para corregirlos, yse valora la promoción de investigaciones a organismos de control, de todo lo cual se deja un acta con los análisis, intervenciones y decisiones tomadas.</v>
      </c>
      <c r="U37" s="110" t="str">
        <f>'5. Diseño de Controles'!M22</f>
        <v>Oficios, plan de trabajo, informes de supervisión</v>
      </c>
      <c r="V37" s="110" t="str">
        <f>'7. Indicadores'!C22</f>
        <v xml:space="preserve">Indicador de Gestión
# de instrucciones dadas sobre cumplimiento de procedimientos internos  / # de instrucciones programadas sobre esas materias  *100     </v>
      </c>
      <c r="W37" s="132">
        <v>1</v>
      </c>
      <c r="X37" s="132">
        <v>1</v>
      </c>
      <c r="Y37" s="132">
        <v>17</v>
      </c>
      <c r="Z37" s="133">
        <f>W37/X37*1</f>
        <v>1</v>
      </c>
      <c r="AA37" s="161" t="s">
        <v>1097</v>
      </c>
    </row>
    <row r="38" spans="1:27" ht="129" customHeight="1" x14ac:dyDescent="0.25">
      <c r="A38" s="205"/>
      <c r="B38" s="200"/>
      <c r="C38" s="211"/>
      <c r="D38" s="9" t="str">
        <f>'2. Descripción del Riesgo'!D29</f>
        <v>Deficientes controles internos en el proceso</v>
      </c>
      <c r="E38" s="201"/>
      <c r="F38" s="198"/>
      <c r="G38" s="198"/>
      <c r="H38" s="207"/>
      <c r="I38" s="136" t="str">
        <f>'5. Diseño de Controles'!E23</f>
        <v>Reducir</v>
      </c>
      <c r="J38" s="198"/>
      <c r="K38" s="198"/>
      <c r="L38" s="199"/>
      <c r="M38" s="173"/>
      <c r="N38" s="138" t="str">
        <f>'5. Diseño de Controles'!F23</f>
        <v>Exigir a los supervisores las pruebas documentales (videos, fotos, oficios, facturas, certificaciones) del cumplimiento del PAE en cada institución educativa.</v>
      </c>
      <c r="O38" s="110" t="str">
        <f>'5. Diseño de Controles'!G23</f>
        <v>Preventivo</v>
      </c>
      <c r="P38" s="110" t="str">
        <f>'5. Diseño de Controles'!H23</f>
        <v>Secretario de educación, Rectores</v>
      </c>
      <c r="Q38" s="110" t="str">
        <f>'5. Diseño de Controles'!I23</f>
        <v>Cuando se reciban informes de ejecución del PAE</v>
      </c>
      <c r="R38" s="9" t="str">
        <f>'5. Diseño de Controles'!J23</f>
        <v>Comprobar que el contenido de los informes de cumplimiento del PAE corresponda a los soportes documentales que los acompañan y que se cumplan los objetivos del programa.</v>
      </c>
      <c r="S38" s="9" t="str">
        <f>'5. Diseño de Controles'!K23</f>
        <v>Comparar las planillas de registro de alimentos con sus características, estado y cantidad, así como la población objetivo de cada plantel y los registros fotográficos, videos y certificaciones, correspondan con lo dicho en los informes de cumplimiento del PAE</v>
      </c>
      <c r="T38" s="9" t="str">
        <f>'5. Diseño de Controles'!L23</f>
        <v>Cuando se detecte que las pruebas y soportes de ejecución dle PAE no corresponde con lo dicho en los informes de supervisión, se comunica la situción al Supervisor, Rector y contratista, se reciben explicaciones o aclaraciones, se valoran y se suscriben compromisos para corregirlos, y se valora la promoción de investigaciones a organismos de control, de todo lo cual se deja un acta con los análisis, intervenciones y decisiones tomadas.</v>
      </c>
      <c r="U38" s="110" t="str">
        <f>'5. Diseño de Controles'!M23</f>
        <v>Informes de supervisión y soportes</v>
      </c>
      <c r="V38" s="110" t="str">
        <f>'7. Indicadores'!C23</f>
        <v xml:space="preserve">Indicador de Gestión
# de verificaciones realizadas sobre Informes de supervisión y sus soportes / # de verficaciones programadas  *100     </v>
      </c>
      <c r="W38" s="132">
        <v>1</v>
      </c>
      <c r="X38" s="132">
        <v>1</v>
      </c>
      <c r="Y38" s="132">
        <v>18</v>
      </c>
      <c r="Z38" s="133">
        <f t="shared" si="0"/>
        <v>1</v>
      </c>
      <c r="AA38" s="162" t="s">
        <v>1113</v>
      </c>
    </row>
    <row r="39" spans="1:27" ht="73.5" hidden="1" customHeight="1" x14ac:dyDescent="0.25">
      <c r="A39" s="205"/>
      <c r="B39" s="200"/>
      <c r="C39" s="211"/>
      <c r="D39" s="9">
        <f>'2. Descripción del Riesgo'!D30</f>
        <v>0</v>
      </c>
      <c r="E39" s="201"/>
      <c r="F39" s="198"/>
      <c r="G39" s="198"/>
      <c r="H39" s="207"/>
      <c r="I39" s="136">
        <f>'5. Diseño de Controles'!E24</f>
        <v>0</v>
      </c>
      <c r="J39" s="198"/>
      <c r="K39" s="198"/>
      <c r="L39" s="199"/>
      <c r="M39" s="119"/>
      <c r="N39" s="138">
        <f>'5. Diseño de Controles'!F24</f>
        <v>0</v>
      </c>
      <c r="O39" s="110">
        <f>'5. Diseño de Controles'!G24</f>
        <v>0</v>
      </c>
      <c r="P39" s="110">
        <f>'5. Diseño de Controles'!H24</f>
        <v>0</v>
      </c>
      <c r="Q39" s="110">
        <f>'5. Diseño de Controles'!I24</f>
        <v>0</v>
      </c>
      <c r="R39" s="9">
        <f>'5. Diseño de Controles'!J24</f>
        <v>0</v>
      </c>
      <c r="S39" s="9">
        <f>'5. Diseño de Controles'!K24</f>
        <v>0</v>
      </c>
      <c r="T39" s="9">
        <f>'5. Diseño de Controles'!L24</f>
        <v>0</v>
      </c>
      <c r="U39" s="110">
        <f>'5. Diseño de Controles'!M24</f>
        <v>0</v>
      </c>
      <c r="V39" s="110">
        <f>'7. Indicadores'!C24</f>
        <v>0</v>
      </c>
      <c r="W39" s="132"/>
      <c r="X39" s="132"/>
      <c r="Y39" s="132">
        <v>23</v>
      </c>
      <c r="Z39" s="133" t="e">
        <f t="shared" si="0"/>
        <v>#DIV/0!</v>
      </c>
      <c r="AA39" s="130"/>
    </row>
    <row r="40" spans="1:27" ht="165" x14ac:dyDescent="0.25">
      <c r="A40" s="205" t="s">
        <v>950</v>
      </c>
      <c r="B40" s="200">
        <v>8</v>
      </c>
      <c r="C40" s="201" t="str">
        <f>'1. Identificación del riesgo'!C19</f>
        <v>Direccionar arbitrariamente recursos, programas y actividades de cultura, de asistencia social y/o deporte hacia un grupo de la población para favorecer a un grupo y excluir a actores y personas que tienen derecho a recibirlos y a participar.</v>
      </c>
      <c r="D40" s="9" t="str">
        <f>'2. Descripción del Riesgo'!D31</f>
        <v>Defientes valores y principios éticos</v>
      </c>
      <c r="E40" s="201" t="str">
        <f>'2. Descripción del Riesgo'!E31</f>
        <v xml:space="preserve">1- Pérdida de la imagen, credibilidad y confianza en la entidad, 2- Incumplimiento de cobertura de programas y proyectos de cultura, deporte y sociales, 3- Descontento ciudadano, 4- Deterioro de la autoridd, 5- Desesperanza. </v>
      </c>
      <c r="F40" s="198" t="str">
        <f>'3. Probabilidad'!C18</f>
        <v>IMPROBABLE</v>
      </c>
      <c r="G40" s="198" t="str">
        <f>'4. Impacto'!AP13</f>
        <v>CATASTRÓFICO</v>
      </c>
      <c r="H40" s="207" t="str">
        <f>IF(OR(F40=0,G40=0),"",INDEX('Mapa de Calor'!$D$5:$H$9,MATCH(Mapa_de_Riesgo!F40,'Mapa de Calor'!$B$5:$B$9,0),MATCH(Mapa_de_Riesgo!G40,'Mapa de Calor'!$D$10:$H$10,0)))</f>
        <v>Zona Extrema</v>
      </c>
      <c r="I40" s="136" t="str">
        <f>'5. Diseño de Controles'!E25</f>
        <v>Reducir</v>
      </c>
      <c r="J40" s="198" t="str">
        <f>IF('6.Análisis_de_controles'!V25="FUERTE",IF(F40="CASI SEGURO","POSIBLE",IF(F40="PROBABLE","IMPROBABLE",IF(F40="POSIBLE","RARA VEZ",IF(F40="IMPROBABLE","RARA VEZ",IF(F40="RARA VEZ","RARA VEZ"))))),IF('6.Análisis_de_controles'!V25="MODERADO",IF(F40="CASI SEGURO","PROBABLE",IF(F40="PROBABLE","POSIBLE",IF(F40="POSIBLE","IMPROBABLE",IF(F40="IMPROBABLE","RARA VEZ",IF(F40="RARA VEZ","RARA VEZ"))))),IF('6.Análisis_de_controles'!V25="DÉBIL",F40)))</f>
        <v>RARA VEZ</v>
      </c>
      <c r="K40" s="198" t="str">
        <f t="shared" ref="K40" si="7">G40</f>
        <v>CATASTRÓFICO</v>
      </c>
      <c r="L40" s="199" t="str">
        <f>IF(OR(F40=0,G40=0),"",INDEX('Mapa de Calor'!$D$5:$H$9,MATCH(J40,'Mapa de Calor'!$B$5:$B$9,0),MATCH(K40,'Mapa de Calor'!$D$10:$H$10,0)))</f>
        <v>Zona Extrema</v>
      </c>
      <c r="M40" s="119">
        <v>9</v>
      </c>
      <c r="N40" s="138" t="str">
        <f>'5. Diseño de Controles'!F25</f>
        <v xml:space="preserve">Realizar una capacitación sobre Valores y principios para promover la rectitud, el código de integridad de la entidad y el respeto por el erario público. </v>
      </c>
      <c r="O40" s="110" t="str">
        <f>'5. Diseño de Controles'!G25</f>
        <v>Preventivo</v>
      </c>
      <c r="P40" s="110" t="str">
        <f>'5. Diseño de Controles'!H25</f>
        <v>Líder de Talento Humano</v>
      </c>
      <c r="Q40" s="110" t="str">
        <f>'5. Diseño de Controles'!I25</f>
        <v>1 vez, en el primer semestre del 2019</v>
      </c>
      <c r="R40" s="9" t="str">
        <f>'5. Diseño de Controles'!J25</f>
        <v>Promover en los funcionarios el  cumplimiento de los valores y principios éticos y el respeto por el erario público</v>
      </c>
      <c r="S40" s="9" t="str">
        <f>'5. Diseño de Controles'!K25</f>
        <v>Se comunica la necesidad a Talento humano para que la incorpore en el plan de capacitación. Se realiza la actividad en una capacitación grupal en la que se promueva la rectitud, el código de integridad y el respeto por el erario público.</v>
      </c>
      <c r="T40" s="9" t="str">
        <f>'5. Diseño de Controles'!L25</f>
        <v xml:space="preserve">En el evento de detectarse que se direccionaron arbitrariamente los programas, proyectos y actividades sociales, deportivas y culturales, se hacen las convocatorias abiertas o se asegura de dirigirlas a todos los beneficiarios o participantes, se revisa lo actuado, y se promueven  acciones disciplinarias qeu se consideren. </v>
      </c>
      <c r="U40" s="110" t="str">
        <f>'5. Diseño de Controles'!M25</f>
        <v>Planilla de asistencia al Taller o registro fotográfico</v>
      </c>
      <c r="V40" s="110" t="str">
        <f>'7. Indicadores'!C25</f>
        <v xml:space="preserve">Indicador de Gestión
# de capacitaciones sobre valores y principios para promover la rectitud, el código de integridad y el respeto por lo público / # de talleres programados en el año sobre ese tema *100     </v>
      </c>
      <c r="W40" s="132">
        <v>1</v>
      </c>
      <c r="X40" s="132">
        <v>1</v>
      </c>
      <c r="Y40" s="132">
        <v>24</v>
      </c>
      <c r="Z40" s="133">
        <f t="shared" si="0"/>
        <v>1</v>
      </c>
      <c r="AA40" s="58" t="s">
        <v>1114</v>
      </c>
    </row>
    <row r="41" spans="1:27" ht="51.75" hidden="1" customHeight="1" x14ac:dyDescent="0.25">
      <c r="A41" s="205"/>
      <c r="B41" s="200"/>
      <c r="C41" s="201"/>
      <c r="D41" s="9" t="str">
        <f>'2. Descripción del Riesgo'!D32</f>
        <v>Clientelismo</v>
      </c>
      <c r="E41" s="201"/>
      <c r="F41" s="198"/>
      <c r="G41" s="198"/>
      <c r="H41" s="207"/>
      <c r="I41" s="136" t="str">
        <f>'5. Diseño de Controles'!E26</f>
        <v>Reducir</v>
      </c>
      <c r="J41" s="198"/>
      <c r="K41" s="198"/>
      <c r="L41" s="199"/>
      <c r="M41" s="119"/>
      <c r="N41" s="138" t="str">
        <f>'5. Diseño de Controles'!F26</f>
        <v>Implementación y Socialización del Código de Integridad, que implique el desarrollo institucional de la caja de herramientas (encuestas, compromisos, plan de acción)</v>
      </c>
      <c r="O41" s="110" t="str">
        <f>'5. Diseño de Controles'!G26</f>
        <v>Preventivo</v>
      </c>
      <c r="P41" s="110" t="str">
        <f>'5. Diseño de Controles'!H26</f>
        <v>Líder de Talento Humano</v>
      </c>
      <c r="Q41" s="110" t="str">
        <f>'5. Diseño de Controles'!I26</f>
        <v>1 vez, primer cuatrimestre del 2019</v>
      </c>
      <c r="R41" s="9" t="str">
        <f>'5. Diseño de Controles'!J26</f>
        <v>Interiorizar una cultura institucional basada en la integridad, propiciando la coherencia que debe existir en el servidor público entre sus realizaciones y las promesas o planeación institucional.</v>
      </c>
      <c r="S41" s="9" t="str">
        <f>'5. Diseño de Controles'!K26</f>
        <v>Se debe implementar el Código de Integridad a través de las actividades inherentes al desarrollo de la Caja de Herramientas establecida por la función pública, y una vez adoptado el Código de Integridad se debe socializar a todos los funciones de la entidad.</v>
      </c>
      <c r="T41" s="9" t="str">
        <f>'5. Diseño de Controles'!L26</f>
        <v>Como consecuencia de la no implementación del Código de Integridad, Control Interno podrá hacer los requerimientos, solicitudes o procedimientos derivados del incumplimiento de la acción.</v>
      </c>
      <c r="U41" s="110" t="str">
        <f>'5. Diseño de Controles'!M26</f>
        <v xml:space="preserve">Registros de mesas de trabajo, formatos y encuestas diligenciadas, registros fotográficos y planillas de asistencia de socialización o actas. </v>
      </c>
      <c r="V41" s="110" t="str">
        <f>'7. Indicadores'!C26</f>
        <v>Indicador de Cumplimiento
Código de Integridad adoptado y socializado</v>
      </c>
      <c r="W41" s="132">
        <v>0</v>
      </c>
      <c r="X41" s="132">
        <v>0</v>
      </c>
      <c r="Y41" s="132">
        <v>25</v>
      </c>
      <c r="Z41" s="133" t="e">
        <f t="shared" si="0"/>
        <v>#DIV/0!</v>
      </c>
      <c r="AA41" s="58" t="s">
        <v>1117</v>
      </c>
    </row>
    <row r="42" spans="1:27" ht="165" x14ac:dyDescent="0.25">
      <c r="A42" s="205"/>
      <c r="B42" s="200"/>
      <c r="C42" s="201"/>
      <c r="D42" s="9" t="str">
        <f>'2. Descripción del Riesgo'!D33</f>
        <v>Deficientes controles internos en el proceso</v>
      </c>
      <c r="E42" s="201"/>
      <c r="F42" s="198"/>
      <c r="G42" s="198"/>
      <c r="H42" s="207"/>
      <c r="I42" s="136" t="str">
        <f>'5. Diseño de Controles'!E27</f>
        <v>Reducir</v>
      </c>
      <c r="J42" s="198"/>
      <c r="K42" s="198"/>
      <c r="L42" s="199"/>
      <c r="M42" s="119">
        <v>8</v>
      </c>
      <c r="N42" s="138" t="str">
        <f>'5. Diseño de Controles'!F27</f>
        <v>Verificar que los programas, proyectos y actividades sociales, de deporte y cultura sean dirigidos y entregados a la población que lo requiere.</v>
      </c>
      <c r="O42" s="110" t="str">
        <f>'5. Diseño de Controles'!G27</f>
        <v>Preventivo</v>
      </c>
      <c r="P42" s="110" t="str">
        <f>'5. Diseño de Controles'!H27</f>
        <v>Secretarios de despacho</v>
      </c>
      <c r="Q42" s="110" t="str">
        <f>'5. Diseño de Controles'!I27</f>
        <v>Cuando se realicen actividades, programas y proyectos sociales, culturales y deportivos</v>
      </c>
      <c r="R42" s="9" t="str">
        <f>'5. Diseño de Controles'!J27</f>
        <v>Asegurar la eficacia de los programas, proyectos y actividades sociales, de deporte y cultura y que se enreguen y participe la población que los requiere.</v>
      </c>
      <c r="S42" s="9" t="str">
        <f>'5. Diseño de Controles'!K27</f>
        <v>Se comprueba que las convocatorias e invitaciones de las actividades, proyectos y programas sociales, de deporte y cultura sean abiertos, de amplia difusión y por canales que lleguen a la población objetivo, y se compara con los registros documentales y fotográficos de los participantes y beneficiarios.</v>
      </c>
      <c r="T42" s="9" t="str">
        <f>'5. Diseño de Controles'!L27</f>
        <v xml:space="preserve">En el evento de detectarse que se direccionaron arbitrariamente los programas, proyectos y actividades sociales, deportivas y culturales, se hacen las convocatorias abiertas o se asegura de dirigirlas a todos los beneficiarios o participantes, se revisa lo actuado, y se promueven  acciones disciplinarias qeu se consideren. </v>
      </c>
      <c r="U42" s="110" t="str">
        <f>'5. Diseño de Controles'!M27</f>
        <v>Marca, firma o señal de haber comprobado la participación abierta de beneficiarios de programas deportivos, culturales y sociales</v>
      </c>
      <c r="V42" s="110" t="str">
        <f>'7. Indicadores'!C27</f>
        <v>Indicador de Gestión
# de verificaciones realizadas sobre la objetividad de las convocatorias e invitaciones a participar en eventos, proyectos y planes sociales, culturales y deportivos / # de verificaciones programadas</v>
      </c>
      <c r="W42" s="132">
        <v>1</v>
      </c>
      <c r="X42" s="132">
        <v>1</v>
      </c>
      <c r="Y42" s="132">
        <v>19</v>
      </c>
      <c r="Z42" s="133">
        <f>W42/X42*1</f>
        <v>1</v>
      </c>
      <c r="AA42" s="107" t="s">
        <v>1098</v>
      </c>
    </row>
    <row r="43" spans="1:27" ht="150" x14ac:dyDescent="0.25">
      <c r="A43" s="205"/>
      <c r="B43" s="200">
        <v>9</v>
      </c>
      <c r="C43" s="201" t="str">
        <f>'1. Identificación del riesgo'!C20</f>
        <v>Contratar con fundaciones no idoneas o que no cumplen el perfil en la prestación de servicios para beneficiar a terceros.</v>
      </c>
      <c r="D43" s="9" t="str">
        <f>'2. Descripción del Riesgo'!D34</f>
        <v>Trafico de influencias</v>
      </c>
      <c r="E43" s="201" t="str">
        <f>'2. Descripción del Riesgo'!E34</f>
        <v>1- Investigaciones disciplinarias, 2- Sanciones administrativas, 3- Violacion al principio de objetividad, 4- Malversacion de los recursos publicos, 5- Deterioro de la confianza ciudadana y de la imagen institucional, 6- Incumplimiento de metas del plan de desarrollo.</v>
      </c>
      <c r="F43" s="198" t="str">
        <f>'3. Probabilidad'!C19</f>
        <v>IMPROBABLE</v>
      </c>
      <c r="G43" s="198" t="str">
        <f>'4. Impacto'!AP14</f>
        <v>CATASTRÓFICO</v>
      </c>
      <c r="H43" s="207" t="str">
        <f>IF(OR(F43=0,G43=0),"",INDEX('Mapa de Calor'!$D$5:$H$9,MATCH(Mapa_de_Riesgo!F43,'Mapa de Calor'!$B$5:$B$9,0),MATCH(Mapa_de_Riesgo!G43,'Mapa de Calor'!$D$10:$H$10,0)))</f>
        <v>Zona Extrema</v>
      </c>
      <c r="I43" s="136" t="str">
        <f>'5. Diseño de Controles'!E28</f>
        <v>Reducir</v>
      </c>
      <c r="J43" s="198" t="str">
        <f>IF('6.Análisis_de_controles'!V28="FUERTE",IF(F43="CASI SEGURO","POSIBLE",IF(F43="PROBABLE","IMPROBABLE",IF(F43="POSIBLE","RARA VEZ",IF(F43="IMPROBABLE","RARA VEZ",IF(F43="RARA VEZ","RARA VEZ"))))),IF('6.Análisis_de_controles'!V28="MODERADO",IF(F43="CASI SEGURO","PROBABLE",IF(F43="PROBABLE","POSIBLE",IF(F43="POSIBLE","IMPROBABLE",IF(F43="IMPROBABLE","RARA VEZ",IF(F43="RARA VEZ","RARA VEZ"))))),IF('6.Análisis_de_controles'!V28="DÉBIL",F43)))</f>
        <v>RARA VEZ</v>
      </c>
      <c r="K43" s="198" t="str">
        <f t="shared" ref="K43" si="8">G43</f>
        <v>CATASTRÓFICO</v>
      </c>
      <c r="L43" s="199" t="str">
        <f>IF(OR(F43=0,G43=0),"",INDEX('Mapa de Calor'!$D$5:$H$9,MATCH(J43,'Mapa de Calor'!$B$5:$B$9,0),MATCH(K43,'Mapa de Calor'!$D$10:$H$10,0)))</f>
        <v>Zona Extrema</v>
      </c>
      <c r="M43" s="119">
        <v>9</v>
      </c>
      <c r="N43" s="138" t="str">
        <f>'5. Diseño de Controles'!F28</f>
        <v>Revisar el cumplimiento de los requisitos esenciales en los procesos contractuales, antes de la selección del contratista, utilizando una lista de chequeo.</v>
      </c>
      <c r="O43" s="110" t="str">
        <f>'5. Diseño de Controles'!G28</f>
        <v>Preventivo</v>
      </c>
      <c r="P43" s="110" t="str">
        <f>'5. Diseño de Controles'!H28</f>
        <v>Secretario salud</v>
      </c>
      <c r="Q43" s="110" t="str">
        <f>'5. Diseño de Controles'!I28</f>
        <v>Cuando se deba hacer selección de proponentes</v>
      </c>
      <c r="R43" s="9" t="str">
        <f>'5. Diseño de Controles'!J28</f>
        <v>Comprobar que el proceso de selección, las propuestas y los proponentes cumplan con las exigencias legales esenciales</v>
      </c>
      <c r="S43" s="9" t="str">
        <f>'5. Diseño de Controles'!K28</f>
        <v>Comprobar que la modalidad de selección sea la adecuada, que los estudios previos, del sector, diseños y demás documentos de Planeación se hayan realizado oportunda y adecuadamente y que los Proponentes cumplan con los requisitos habilitantes., mediante una lista de chequeo por cada modalidad de selección.</v>
      </c>
      <c r="T43" s="9" t="str">
        <f>'5. Diseño de Controles'!L28</f>
        <v>En caso de detectar contratos sin el lleno de requisitos esenciales con la aplicación de la lista de chequeo, se debe exigir al proponente el cumplimiento del requisito o corregir los estudios previo o el pliego de condiciones.</v>
      </c>
      <c r="U43" s="110" t="str">
        <f>'5. Diseño de Controles'!M28</f>
        <v xml:space="preserve">Lista de chequeo procesos contractuales </v>
      </c>
      <c r="V43" s="110" t="str">
        <f>'7. Indicadores'!C28</f>
        <v>Indicador de Gestión
# de Pliegos de Condiciones revisados respecto de modalidad de selección adecuda y cumpimiento de requisitos esenciales / # de Pliegos de condiciones elaborados *100</v>
      </c>
      <c r="W43" s="132">
        <v>1</v>
      </c>
      <c r="X43" s="132">
        <v>1</v>
      </c>
      <c r="Y43" s="132">
        <v>20</v>
      </c>
      <c r="Z43" s="133">
        <f t="shared" si="0"/>
        <v>1</v>
      </c>
      <c r="AA43" s="58" t="s">
        <v>1099</v>
      </c>
    </row>
    <row r="44" spans="1:27" ht="33" hidden="1" customHeight="1" x14ac:dyDescent="0.25">
      <c r="A44" s="205"/>
      <c r="B44" s="200"/>
      <c r="C44" s="201"/>
      <c r="D44" s="9" t="str">
        <f>'2. Descripción del Riesgo'!D35</f>
        <v>Afan de Lucro</v>
      </c>
      <c r="E44" s="201"/>
      <c r="F44" s="198"/>
      <c r="G44" s="198"/>
      <c r="H44" s="207"/>
      <c r="I44" s="136" t="str">
        <f>'5. Diseño de Controles'!E29</f>
        <v>Reducir</v>
      </c>
      <c r="J44" s="198"/>
      <c r="K44" s="198"/>
      <c r="L44" s="199"/>
      <c r="M44" s="119"/>
      <c r="N44" s="138" t="str">
        <f>'5. Diseño de Controles'!F29</f>
        <v xml:space="preserve">Realizar una capacitación sobre Valores y principios para promover la rectitud, el código de integridad del servidor público  y el respeto por el erario público. </v>
      </c>
      <c r="O44" s="110" t="str">
        <f>'5. Diseño de Controles'!G29</f>
        <v>Preventivo</v>
      </c>
      <c r="P44" s="110" t="str">
        <f>'5. Diseño de Controles'!H29</f>
        <v>Líder de Talento Humano</v>
      </c>
      <c r="Q44" s="110" t="str">
        <f>'5. Diseño de Controles'!I29</f>
        <v>1 vez, En el primer semestre del 2019</v>
      </c>
      <c r="R44" s="9" t="str">
        <f>'5. Diseño de Controles'!J29</f>
        <v>Promover en los funcionarios el  cumplimiento de los valores y principios éticos y el respeto por el erario público</v>
      </c>
      <c r="S44" s="9" t="str">
        <f>'5. Diseño de Controles'!K29</f>
        <v>Se comunica la necesidad a Talento humano para que la incorpore en el plan de capacitación. Se realiza la actividad en una capacitación grupal en la que se promueva la rectitud, el código de integridad y el respeto por el erario público.</v>
      </c>
      <c r="T44" s="9" t="str">
        <f>'5. Diseño de Controles'!L29</f>
        <v>En el evento de detectarse que se celebró un contrato sin el lleno de requisitos esenciales se suspende la ejecución del contrato, se evalua su continuidad y se promueven  acciones disciplinarias y penales.</v>
      </c>
      <c r="U44" s="110" t="str">
        <f>'5. Diseño de Controles'!M29</f>
        <v>Planilla de asistencia al Taller o registro fotográfico</v>
      </c>
      <c r="V44" s="110" t="str">
        <f>'7. Indicadores'!C29</f>
        <v xml:space="preserve">Indicador de Gestión
# de capacitaciones sobre valores y principios para promoner la recitud, el código de integridad y el respeto por lo público / # de talleres realizados en el año sobre ese tema.                                                                               </v>
      </c>
      <c r="W44" s="132">
        <v>0</v>
      </c>
      <c r="X44" s="132">
        <v>0</v>
      </c>
      <c r="Y44" s="132">
        <v>28</v>
      </c>
      <c r="Z44" s="133" t="e">
        <f t="shared" si="0"/>
        <v>#DIV/0!</v>
      </c>
      <c r="AA44" s="58" t="s">
        <v>1117</v>
      </c>
    </row>
    <row r="45" spans="1:27" ht="150" x14ac:dyDescent="0.25">
      <c r="A45" s="205"/>
      <c r="B45" s="200"/>
      <c r="C45" s="201"/>
      <c r="D45" s="9" t="str">
        <f>'2. Descripción del Riesgo'!D36</f>
        <v>Deficientes controles internos</v>
      </c>
      <c r="E45" s="201"/>
      <c r="F45" s="198"/>
      <c r="G45" s="198"/>
      <c r="H45" s="207"/>
      <c r="I45" s="136" t="str">
        <f>'5. Diseño de Controles'!E30</f>
        <v>Reducir</v>
      </c>
      <c r="J45" s="198"/>
      <c r="K45" s="198"/>
      <c r="L45" s="199"/>
      <c r="M45" s="119">
        <v>9</v>
      </c>
      <c r="N45" s="138" t="str">
        <f>'5. Diseño de Controles'!F30</f>
        <v>Verificar que los pliegos de condiiciones y estudios previos sean objetivos, establezcan exigencias razonables y que cumplan los requerimientos legales e internos.</v>
      </c>
      <c r="O45" s="110" t="str">
        <f>'5. Diseño de Controles'!G30</f>
        <v>Preventivo</v>
      </c>
      <c r="P45" s="110" t="str">
        <f>'5. Diseño de Controles'!H30</f>
        <v xml:space="preserve">Secretario salud y asesor en contratación </v>
      </c>
      <c r="Q45" s="110" t="str">
        <f>'5. Diseño de Controles'!I30</f>
        <v>Cuando se proyecten Pliegos de condiciones</v>
      </c>
      <c r="R45" s="9" t="str">
        <f>'5. Diseño de Controles'!J30</f>
        <v>Verificar que los Pliegos de Condiciones estén completos y sean objetivos, transparentes y contengan exigencias razonables.</v>
      </c>
      <c r="S45" s="9" t="str">
        <f>'5. Diseño de Controles'!K30</f>
        <v>Confrontar el contenido de los Pliegos de condiciones con las exigencias legales en materia de Contratación pública, y con el manual interno de contratación, verificar que las exigencias sean razonables y que no sean direccionadas.</v>
      </c>
      <c r="T45" s="9" t="str">
        <f>'5. Diseño de Controles'!L30</f>
        <v>En el evento de detectar deficiencias o irregularidades en los pliegos de condiciones, se deben hacer adendas si no existen Pliegos definitivos, o revocar el proceso si se ha adjudicado sin ejecutarse, o demandar su legaliidad si se está ejecutando y, promover las investigaciones que correspondan</v>
      </c>
      <c r="U45" s="110" t="str">
        <f>'5. Diseño de Controles'!M30</f>
        <v>Marca, firma o señal de haber revisado el contenido de los Pliegos de condiciones}</v>
      </c>
      <c r="V45" s="110" t="str">
        <f>'7. Indicadores'!C30</f>
        <v>Indicador de Gestión
# de Pliegos de Condiciones revisados respecto de su suficiencia, objetividad y transparencia / # de Pliegos de condiciones elaborados *100</v>
      </c>
      <c r="W45" s="132">
        <v>1</v>
      </c>
      <c r="X45" s="132">
        <v>1</v>
      </c>
      <c r="Y45" s="132">
        <v>21</v>
      </c>
      <c r="Z45" s="133">
        <f t="shared" si="0"/>
        <v>1</v>
      </c>
      <c r="AA45" s="160" t="s">
        <v>1100</v>
      </c>
    </row>
    <row r="46" spans="1:27" ht="120" x14ac:dyDescent="0.25">
      <c r="A46" s="205"/>
      <c r="B46" s="200">
        <v>10</v>
      </c>
      <c r="C46" s="201" t="str">
        <f>'1. Identificación del riesgo'!C21</f>
        <v>Ocultar irregularidades en informes sobre cumplimiento de requisitos en procesos de verificacion a entidades vigiladas, con el fin de favorecerlas evitandoles sanciones.</v>
      </c>
      <c r="D46" s="9" t="str">
        <f>'2. Descripción del Riesgo'!D37</f>
        <v>Amiguismo</v>
      </c>
      <c r="E46" s="201" t="str">
        <f>'2. Descripción del Riesgo'!E37</f>
        <v>1- Degradacion de la etica publica institucional, 2- Desmejoramiento de la percepcion ciudadana y perdida de credibilidad ciudadana, 3- Pérdida de vidas humanas, 4- Denuncias y condenas judiciales, 5- Incumplimiento de metas del plan de desarrollo.</v>
      </c>
      <c r="F46" s="198" t="str">
        <f>'3. Probabilidad'!C20</f>
        <v>IMPROBABLE</v>
      </c>
      <c r="G46" s="198" t="str">
        <f>'4. Impacto'!AP15</f>
        <v>CATASTRÓFICO</v>
      </c>
      <c r="H46" s="207" t="str">
        <f>IF(OR(F46=0,G46=0),"",INDEX('Mapa de Calor'!$D$5:$H$9,MATCH(Mapa_de_Riesgo!F46,'Mapa de Calor'!$B$5:$B$9,0),MATCH(Mapa_de_Riesgo!G46,'Mapa de Calor'!$D$10:$H$10,0)))</f>
        <v>Zona Extrema</v>
      </c>
      <c r="I46" s="136" t="str">
        <f>'5. Diseño de Controles'!E31</f>
        <v>Reducir</v>
      </c>
      <c r="J46" s="198" t="str">
        <f>IF('6.Análisis_de_controles'!V31="FUERTE",IF(F46="CASI SEGURO","POSIBLE",IF(F46="PROBABLE","IMPROBABLE",IF(F46="POSIBLE","RARA VEZ",IF(F46="IMPROBABLE","RARA VEZ",IF(F46="RARA VEZ","RARA VEZ"))))),IF('6.Análisis_de_controles'!V31="MODERADO",IF(F46="CASI SEGURO","PROBABLE",IF(F46="PROBABLE","POSIBLE",IF(F46="POSIBLE","IMPROBABLE",IF(F46="IMPROBABLE","RARA VEZ",IF(F46="RARA VEZ","RARA VEZ"))))),IF('6.Análisis_de_controles'!V31="DÉBIL",F46)))</f>
        <v>RARA VEZ</v>
      </c>
      <c r="K46" s="198" t="str">
        <f t="shared" ref="K46" si="9">G46</f>
        <v>CATASTRÓFICO</v>
      </c>
      <c r="L46" s="199" t="str">
        <f>IF(OR(F46=0,G46=0),"",INDEX('Mapa de Calor'!$D$5:$H$9,MATCH(J46,'Mapa de Calor'!$B$5:$B$9,0),MATCH(K46,'Mapa de Calor'!$D$10:$H$10,0)))</f>
        <v>Zona Extrema</v>
      </c>
      <c r="M46" s="119">
        <v>10</v>
      </c>
      <c r="N46" s="138" t="str">
        <f>'5. Diseño de Controles'!F31</f>
        <v>Aplicar los procedimientos internos sobre Procesos de verificación</v>
      </c>
      <c r="O46" s="110" t="str">
        <f>'5. Diseño de Controles'!G31</f>
        <v>Preventivo</v>
      </c>
      <c r="P46" s="110" t="str">
        <f>'5. Diseño de Controles'!H31</f>
        <v>Secretario salud</v>
      </c>
      <c r="Q46" s="110" t="str">
        <f>'5. Diseño de Controles'!I31</f>
        <v>Siempre que se relicen procesos de verificación</v>
      </c>
      <c r="R46" s="9" t="str">
        <f>'5. Diseño de Controles'!J31</f>
        <v>Verificar que los informes de  verificación reflejen las realidades de la entidad y que se tomen medidas correctivas</v>
      </c>
      <c r="S46" s="9" t="str">
        <f>'5. Diseño de Controles'!K31</f>
        <v>Se establece un plan de trabajo que incluya la aplicación de los procedimientos internos y su verificación</v>
      </c>
      <c r="T46" s="9" t="str">
        <f>'5. Diseño de Controles'!L31</f>
        <v>Reportarle de manera inmediata al funcionario encargado de presentar el respectivo informe su omisión o irregularidad y posteriormente, si lo amerita, remitir la situación a control disciplinario interno o a las autoridades competentes.</v>
      </c>
      <c r="U46" s="110" t="str">
        <f>'5. Diseño de Controles'!M31</f>
        <v xml:space="preserve">Informes de verificación </v>
      </c>
      <c r="V46" s="110" t="str">
        <f>'7. Indicadores'!C31</f>
        <v>Indicador de Gestión
# de procesos de verificación que aplicaron los procedimientos internos / # de procesos de verificación adelantados *100</v>
      </c>
      <c r="W46" s="132">
        <v>1</v>
      </c>
      <c r="X46" s="132">
        <v>1</v>
      </c>
      <c r="Y46" s="132">
        <v>22</v>
      </c>
      <c r="Z46" s="133">
        <f t="shared" si="0"/>
        <v>1</v>
      </c>
      <c r="AA46" s="160" t="s">
        <v>1101</v>
      </c>
    </row>
    <row r="47" spans="1:27" ht="44.25" hidden="1" customHeight="1" x14ac:dyDescent="0.25">
      <c r="A47" s="205"/>
      <c r="B47" s="200"/>
      <c r="C47" s="201"/>
      <c r="D47" s="9" t="str">
        <f>'2. Descripción del Riesgo'!D38</f>
        <v>Deficientes valores eticos</v>
      </c>
      <c r="E47" s="201"/>
      <c r="F47" s="198"/>
      <c r="G47" s="198"/>
      <c r="H47" s="207"/>
      <c r="I47" s="136" t="str">
        <f>'5. Diseño de Controles'!E32</f>
        <v>Reducir</v>
      </c>
      <c r="J47" s="198"/>
      <c r="K47" s="198"/>
      <c r="L47" s="199"/>
      <c r="M47" s="119"/>
      <c r="N47" s="138" t="str">
        <f>'5. Diseño de Controles'!F32</f>
        <v xml:space="preserve">Realizar una capacitación sobre Valores y principios para promover la rectitud, el código de integridad del servidor público  y el respeto por el erario público. </v>
      </c>
      <c r="O47" s="110" t="str">
        <f>'5. Diseño de Controles'!G32</f>
        <v>Preventivo</v>
      </c>
      <c r="P47" s="110" t="str">
        <f>'5. Diseño de Controles'!H32</f>
        <v>Líder de Talento Humano</v>
      </c>
      <c r="Q47" s="110" t="str">
        <f>'5. Diseño de Controles'!I32</f>
        <v>1 vez, En el primer semestre del 2019</v>
      </c>
      <c r="R47" s="9" t="str">
        <f>'5. Diseño de Controles'!J32</f>
        <v>Promover en los funcionarios el  cumplimiento de los valores y principios éticos y el respeto por el erario público</v>
      </c>
      <c r="S47" s="9" t="str">
        <f>'5. Diseño de Controles'!K32</f>
        <v>Se comunica la necesidad a Talento humano para que la incorpore en el plan de capacitación. Se realiza la actividad en una capacitación grupal en la que se promueva la rectitud, el código de integridad y el respeto por el erario público.</v>
      </c>
      <c r="T47" s="9" t="str">
        <f>'5. Diseño de Controles'!L32</f>
        <v>Reportarle de manera inmediata al funcionario encargado de presentar el respectivo informe su omisión o irregularidad y posteriormente, si lo amerita, remitir la situación a control disciplinario interno o a las autoridades competentes.</v>
      </c>
      <c r="U47" s="110" t="str">
        <f>'5. Diseño de Controles'!M32</f>
        <v>Planilla de asistencia al Taller o registro fotográfico</v>
      </c>
      <c r="V47" s="110" t="str">
        <f>'7. Indicadores'!C32</f>
        <v xml:space="preserve">Indicador de Gestión
# de capacitaciones sobre valores y principios para promover la recitud, el código de integridad y el respeto por lo público / # de talleres programados en el año sobre ese tema *100     </v>
      </c>
      <c r="W47" s="132">
        <v>0</v>
      </c>
      <c r="X47" s="132">
        <v>0</v>
      </c>
      <c r="Y47" s="132">
        <v>31</v>
      </c>
      <c r="Z47" s="133" t="e">
        <f t="shared" si="0"/>
        <v>#DIV/0!</v>
      </c>
      <c r="AA47" s="58"/>
    </row>
    <row r="48" spans="1:27" ht="120" x14ac:dyDescent="0.25">
      <c r="A48" s="205"/>
      <c r="B48" s="200"/>
      <c r="C48" s="201"/>
      <c r="D48" s="9" t="str">
        <f>'2. Descripción del Riesgo'!D39</f>
        <v>Trafico de influencias</v>
      </c>
      <c r="E48" s="201"/>
      <c r="F48" s="198"/>
      <c r="G48" s="198"/>
      <c r="H48" s="207"/>
      <c r="I48" s="136" t="str">
        <f>'5. Diseño de Controles'!E33</f>
        <v>Reducir</v>
      </c>
      <c r="J48" s="198"/>
      <c r="K48" s="198"/>
      <c r="L48" s="199"/>
      <c r="M48" s="119">
        <v>10</v>
      </c>
      <c r="N48" s="138" t="str">
        <f>'5. Diseño de Controles'!F33</f>
        <v>Verificar y analizar  periodicamente y de manera cuidadosa cada uno de los informes presentados por los funcionarios encargados de los procesos de verificación</v>
      </c>
      <c r="O48" s="110" t="str">
        <f>'5. Diseño de Controles'!G33</f>
        <v>Preventivo</v>
      </c>
      <c r="P48" s="110" t="str">
        <f>'5. Diseño de Controles'!H33</f>
        <v>Secretario salud</v>
      </c>
      <c r="Q48" s="110" t="str">
        <f>'5. Diseño de Controles'!I33</f>
        <v>Siempre que se relicen procesos de verificación</v>
      </c>
      <c r="R48" s="9" t="str">
        <f>'5. Diseño de Controles'!J33</f>
        <v>Verificar que los informes de  verificación reflejen las realidades de la entidad y que se tomen medidas correctivas</v>
      </c>
      <c r="S48" s="9" t="str">
        <f>'5. Diseño de Controles'!K33</f>
        <v xml:space="preserve">Se solicitan y analizan los informes defintivos de Verficación. </v>
      </c>
      <c r="T48" s="9" t="str">
        <f>'5. Diseño de Controles'!L33</f>
        <v>Reportarle de manera inmediata al funcionario encargado de presentar el respectivo informe su omisión o irregularidad y posteriormente, si lo amerita, remitir la situación a control disciplinario interno o a las autoridades competentes.</v>
      </c>
      <c r="U48" s="110" t="str">
        <f>'5. Diseño de Controles'!M33</f>
        <v xml:space="preserve">Informes de verificación </v>
      </c>
      <c r="V48" s="110" t="str">
        <f>'7. Indicadores'!C33</f>
        <v>Indicador de Gestión
# de informes de verificación revisados / # de informes de verificación recibidos *100</v>
      </c>
      <c r="W48" s="132">
        <v>1</v>
      </c>
      <c r="X48" s="132">
        <v>1</v>
      </c>
      <c r="Y48" s="132">
        <v>23</v>
      </c>
      <c r="Z48" s="133">
        <f t="shared" si="0"/>
        <v>1</v>
      </c>
      <c r="AA48" s="58" t="s">
        <v>1101</v>
      </c>
    </row>
    <row r="49" spans="1:27" ht="120" x14ac:dyDescent="0.25">
      <c r="A49" s="205"/>
      <c r="B49" s="200">
        <v>11</v>
      </c>
      <c r="C49" s="211" t="str">
        <f>'1. Identificación del riesgo'!C22</f>
        <v>Reconocer de manera indebida, facturación con inconsistencias presentada por prestadores de servicios en salud (IPS, ESE) sobre servicios de salud a población pobre no asegurada o servicios no POS, para beneficio propio o de terceros.</v>
      </c>
      <c r="D49" s="9" t="str">
        <f>'2. Descripción del Riesgo'!D40</f>
        <v>Falta de conocimiento y/o experiencia del personas que maneja la informacion.</v>
      </c>
      <c r="E49" s="201" t="str">
        <f>'2. Descripción del Riesgo'!E40</f>
        <v>1- Sanciones administrativas, investigaciones disciplinarias, 2- Deterioro de los archivos historicos, 3- Perdida de la informacion, 4- Demandas contra la entidad, 5- Detrimento patrimonial, 6- Despilfarro de recursos, 7- Deterioro de la salud pública.</v>
      </c>
      <c r="F49" s="198" t="str">
        <f>'3. Probabilidad'!C21</f>
        <v>POSIBLE</v>
      </c>
      <c r="G49" s="198" t="str">
        <f>'4. Impacto'!AP16</f>
        <v>CATASTRÓFICO</v>
      </c>
      <c r="H49" s="207" t="str">
        <f>IF(OR(F49=0,G49=0),"",INDEX('Mapa de Calor'!$D$5:$H$9,MATCH(Mapa_de_Riesgo!F49,'Mapa de Calor'!$B$5:$B$9,0),MATCH(Mapa_de_Riesgo!G49,'Mapa de Calor'!$D$10:$H$10,0)))</f>
        <v>Zona Extrema</v>
      </c>
      <c r="I49" s="136" t="str">
        <f>'5. Diseño de Controles'!E34</f>
        <v>Reducir</v>
      </c>
      <c r="J49" s="198" t="str">
        <f>IF('6.Análisis_de_controles'!V34="FUERTE",IF(F49="CASI SEGURO","POSIBLE",IF(F49="PROBABLE","IMPROBABLE",IF(F49="POSIBLE","RARA VEZ",IF(F49="IMPROBABLE","RARA VEZ",IF(F49="RARA VEZ","RARA VEZ"))))),IF('6.Análisis_de_controles'!V34="MODERADO",IF(F49="CASI SEGURO","PROBABLE",IF(F49="PROBABLE","POSIBLE",IF(F49="POSIBLE","IMPROBABLE",IF(F49="IMPROBABLE","RARA VEZ",IF(F49="RARA VEZ","RARA VEZ"))))),IF('6.Análisis_de_controles'!V34="DÉBIL",F49)))</f>
        <v>RARA VEZ</v>
      </c>
      <c r="K49" s="198" t="str">
        <f t="shared" ref="K49" si="10">G49</f>
        <v>CATASTRÓFICO</v>
      </c>
      <c r="L49" s="199" t="str">
        <f>IF(OR(F49=0,G49=0),"",INDEX('Mapa de Calor'!$D$5:$H$9,MATCH(J49,'Mapa de Calor'!$B$5:$B$9,0),MATCH(K49,'Mapa de Calor'!$D$10:$H$10,0)))</f>
        <v>Zona Extrema</v>
      </c>
      <c r="M49" s="119">
        <v>11</v>
      </c>
      <c r="N49" s="138" t="str">
        <f>'5. Diseño de Controles'!F34</f>
        <v>Brindar capacitación al personal sobre Auditorías y control de facturación</v>
      </c>
      <c r="O49" s="110" t="str">
        <f>'5. Diseño de Controles'!G34</f>
        <v>Preventivo</v>
      </c>
      <c r="P49" s="110" t="str">
        <f>'5. Diseño de Controles'!H34</f>
        <v>Líder de Talento Humano / Secretario Salud</v>
      </c>
      <c r="Q49" s="110" t="str">
        <f>'5. Diseño de Controles'!I34</f>
        <v>1 vez, En el primer semestre del 2019</v>
      </c>
      <c r="R49" s="9" t="str">
        <f>'5. Diseño de Controles'!J34</f>
        <v>Mejorar el conocimiento y aptitudes de los funcionarios sobre revision de facturación</v>
      </c>
      <c r="S49" s="9" t="str">
        <f>'5. Diseño de Controles'!K34</f>
        <v>Se comunica la necesidad a Talento humano para que la incorpore en el plan de capacitación. Se realiza la actividad en una capacitación grupal en la que se exponga las exigencias legales y el procedimiento para validar la facturación</v>
      </c>
      <c r="T49" s="9" t="str">
        <f>'5. Diseño de Controles'!L34</f>
        <v>En el evento de detectarse facturación con inconsistencias, se devuelve y/o requiere al prestador de servicios para que la corrija, aclare o complemente y se comunica al superior.</v>
      </c>
      <c r="U49" s="110" t="str">
        <f>'5. Diseño de Controles'!M34</f>
        <v>Planilla de asistencia al Taller o registro fotográfico</v>
      </c>
      <c r="V49" s="110" t="str">
        <f>'7. Indicadores'!C34</f>
        <v xml:space="preserve">Indicador de Gestión
#Cantidad de capacitaciones sobre Auditorías y control sobre la facturación  / Cantidad de talleres realizados en el año sobre ese tema *100                                                                              </v>
      </c>
      <c r="W49" s="132">
        <v>1</v>
      </c>
      <c r="X49" s="132">
        <v>1</v>
      </c>
      <c r="Y49" s="132">
        <v>24</v>
      </c>
      <c r="Z49" s="133">
        <f t="shared" si="0"/>
        <v>1</v>
      </c>
      <c r="AA49" s="107" t="s">
        <v>1101</v>
      </c>
    </row>
    <row r="50" spans="1:27" ht="90" x14ac:dyDescent="0.25">
      <c r="A50" s="205"/>
      <c r="B50" s="200"/>
      <c r="C50" s="211"/>
      <c r="D50" s="9" t="str">
        <f>'2. Descripción del Riesgo'!D41</f>
        <v>Ausencia de mecanismos efectivos de control.</v>
      </c>
      <c r="E50" s="201"/>
      <c r="F50" s="198"/>
      <c r="G50" s="198"/>
      <c r="H50" s="207"/>
      <c r="I50" s="136" t="str">
        <f>'5. Diseño de Controles'!E35</f>
        <v>Reducir</v>
      </c>
      <c r="J50" s="198"/>
      <c r="K50" s="198"/>
      <c r="L50" s="199"/>
      <c r="M50" s="119">
        <v>11</v>
      </c>
      <c r="N50" s="138" t="str">
        <f>'5. Diseño de Controles'!F35</f>
        <v xml:space="preserve">Ejercer control sobre la facturación presentada por los prestadores de servicios mediante una herramienta de verificación </v>
      </c>
      <c r="O50" s="110" t="str">
        <f>'5. Diseño de Controles'!G35</f>
        <v>Preventivo</v>
      </c>
      <c r="P50" s="110" t="str">
        <f>'5. Diseño de Controles'!H35</f>
        <v>Secretario salud</v>
      </c>
      <c r="Q50" s="110" t="str">
        <f>'5. Diseño de Controles'!I35</f>
        <v>Permanente</v>
      </c>
      <c r="R50" s="9" t="str">
        <f>'5. Diseño de Controles'!J35</f>
        <v>Verificar que la facturación recibida cumpla los requisitos legales</v>
      </c>
      <c r="S50" s="9" t="str">
        <f>'5. Diseño de Controles'!K35</f>
        <v>Revisar que las facturas cumplan los requisitos legales y cuenten con los soportes mínimos, que hayan sido registradas y que coincidan con los servicios reportados.</v>
      </c>
      <c r="T50" s="9" t="str">
        <f>'5. Diseño de Controles'!L35</f>
        <v>Cuando se detecte facturación con inconsistencias, se devuelve y/o requiere al prestador de servicios para que la corrija, aclare o complemente y se comunica al superior.</v>
      </c>
      <c r="U50" s="110" t="str">
        <f>'5. Diseño de Controles'!M35</f>
        <v>Actas periodicas de cambio y verificacion</v>
      </c>
      <c r="V50" s="110" t="str">
        <f>'7. Indicadores'!C35</f>
        <v xml:space="preserve">Indicador de Gestión
# de facturas auditadas respecto de su suficiencia, fiabilidad, exigibilidad y soportes / # de facturas recibidas *100    </v>
      </c>
      <c r="W50" s="132">
        <v>1</v>
      </c>
      <c r="X50" s="132">
        <v>1</v>
      </c>
      <c r="Y50" s="132">
        <v>25</v>
      </c>
      <c r="Z50" s="133">
        <f t="shared" si="0"/>
        <v>1</v>
      </c>
      <c r="AA50" s="107" t="s">
        <v>1101</v>
      </c>
    </row>
    <row r="51" spans="1:27" ht="46.5" hidden="1" customHeight="1" x14ac:dyDescent="0.25">
      <c r="A51" s="205"/>
      <c r="B51" s="200"/>
      <c r="C51" s="211"/>
      <c r="D51" s="9" t="str">
        <f>'2. Descripción del Riesgo'!D42</f>
        <v>Ausencia de valores eticos</v>
      </c>
      <c r="E51" s="201"/>
      <c r="F51" s="198"/>
      <c r="G51" s="198"/>
      <c r="H51" s="207"/>
      <c r="I51" s="136" t="str">
        <f>'5. Diseño de Controles'!E36</f>
        <v>Reducir</v>
      </c>
      <c r="J51" s="198"/>
      <c r="K51" s="198"/>
      <c r="L51" s="199"/>
      <c r="M51" s="119">
        <v>11</v>
      </c>
      <c r="N51" s="138" t="str">
        <f>'5. Diseño de Controles'!F36</f>
        <v xml:space="preserve">Realizar una capacitación sobre Valores y principios para promover la rectitud, el código de integridad del servidor público  y el respeto por el erario público. </v>
      </c>
      <c r="O51" s="110" t="str">
        <f>'5. Diseño de Controles'!G36</f>
        <v>Preventivo</v>
      </c>
      <c r="P51" s="110" t="str">
        <f>'5. Diseño de Controles'!H36</f>
        <v>Líder de Talento Humano</v>
      </c>
      <c r="Q51" s="110" t="str">
        <f>'5. Diseño de Controles'!I36</f>
        <v>En el primer semestre del 2019</v>
      </c>
      <c r="R51" s="9" t="str">
        <f>'5. Diseño de Controles'!J36</f>
        <v>Promover en los funcionarios el  cumplimiento de los valores y principios éticos y el respeto por el erario público</v>
      </c>
      <c r="S51" s="9" t="str">
        <f>'5. Diseño de Controles'!K36</f>
        <v>Se comunica la necesidad a Talento humano para que la incorpore en el plan de capacitación. Se realiza la actividad en una capacitación grupal en la que se promueva la rectitud, el código de integridad y el respeto por el erario público.</v>
      </c>
      <c r="T51" s="9" t="str">
        <f>'5. Diseño de Controles'!L36</f>
        <v>En el evento de detectarse facturación con inconsistencias, se devuelve y/o requiere al prestador de servicios para que la corrija, aclare o complemente y se comunica al superior.</v>
      </c>
      <c r="U51" s="110" t="str">
        <f>'5. Diseño de Controles'!M36</f>
        <v>Planilla de asistencia al Taller o registro fotográfico</v>
      </c>
      <c r="V51" s="110" t="str">
        <f>'7. Indicadores'!C36</f>
        <v xml:space="preserve">Indicador de Gestión
# de capacitaciones sobre valores y principios para promover la rectitud, el código de integridad y el respeto por lo público / # de talleres programados en el año sobre ese tema *100     </v>
      </c>
      <c r="W51" s="132">
        <v>0</v>
      </c>
      <c r="X51" s="132">
        <v>0</v>
      </c>
      <c r="Y51" s="132">
        <v>35</v>
      </c>
      <c r="Z51" s="133" t="e">
        <f t="shared" si="0"/>
        <v>#DIV/0!</v>
      </c>
      <c r="AA51" s="130" t="s">
        <v>1117</v>
      </c>
    </row>
    <row r="52" spans="1:27" ht="105" x14ac:dyDescent="0.25">
      <c r="A52" s="205"/>
      <c r="B52" s="200">
        <v>12</v>
      </c>
      <c r="C52" s="201" t="str">
        <f>'1. Identificación del riesgo'!C23</f>
        <v>Emitir autorizaciones sanitarias para el funcionamiento de establecimientos comerciales, a sabiendas que no cuentan con el permiso requerido.</v>
      </c>
      <c r="D52" s="9" t="str">
        <f>'2. Descripción del Riesgo'!D43</f>
        <v>Ausencia de mecanismos efectivos de control.</v>
      </c>
      <c r="E52" s="201" t="str">
        <f>'2. Descripción del Riesgo'!E43</f>
        <v>1- Pérdida de la imagen publica, 2- Pérdida de vidas humanas, 3- Desmejoramiento de la funcion publica, 4- Sanciones administrativas, investigaciones disciplinaria, 5- Desconfianza ciudadana.</v>
      </c>
      <c r="F52" s="198" t="str">
        <f>'3. Probabilidad'!C22</f>
        <v>IMPROBABLE</v>
      </c>
      <c r="G52" s="198" t="str">
        <f>'4. Impacto'!AP17</f>
        <v>CATASTRÓFICO</v>
      </c>
      <c r="H52" s="207" t="str">
        <f>IF(OR(F52=0,G52=0),"",INDEX('Mapa de Calor'!$D$5:$H$9,MATCH(Mapa_de_Riesgo!F52,'Mapa de Calor'!$B$5:$B$9,0),MATCH(Mapa_de_Riesgo!G52,'Mapa de Calor'!$D$10:$H$10,0)))</f>
        <v>Zona Extrema</v>
      </c>
      <c r="I52" s="136" t="str">
        <f>'5. Diseño de Controles'!E37</f>
        <v>Reducir</v>
      </c>
      <c r="J52" s="198" t="str">
        <f>IF('6.Análisis_de_controles'!V37="FUERTE",IF(F52="CASI SEGURO","POSIBLE",IF(F52="PROBABLE","IMPROBABLE",IF(F52="POSIBLE","RARA VEZ",IF(F52="IMPROBABLE","RARA VEZ",IF(F52="RARA VEZ","RARA VEZ"))))),IF('6.Análisis_de_controles'!V37="MODERADO",IF(F52="CASI SEGURO","PROBABLE",IF(F52="PROBABLE","POSIBLE",IF(F52="POSIBLE","IMPROBABLE",IF(F52="IMPROBABLE","RARA VEZ",IF(F52="RARA VEZ","RARA VEZ"))))),IF('6.Análisis_de_controles'!V37="DÉBIL",F52)))</f>
        <v>RARA VEZ</v>
      </c>
      <c r="K52" s="198" t="str">
        <f t="shared" ref="K52" si="11">G52</f>
        <v>CATASTRÓFICO</v>
      </c>
      <c r="L52" s="199" t="str">
        <f>IF(OR(F52=0,G52=0),"",INDEX('Mapa de Calor'!$D$5:$H$9,MATCH(J52,'Mapa de Calor'!$B$5:$B$9,0),MATCH(K52,'Mapa de Calor'!$D$10:$H$10,0)))</f>
        <v>Zona Extrema</v>
      </c>
      <c r="M52" s="119">
        <v>12</v>
      </c>
      <c r="N52" s="138" t="str">
        <f>'5. Diseño de Controles'!F37</f>
        <v xml:space="preserve">Realizar controles internos sobre las autorizaciones sanitarias </v>
      </c>
      <c r="O52" s="110" t="str">
        <f>'5. Diseño de Controles'!G37</f>
        <v>Preventivo</v>
      </c>
      <c r="P52" s="110" t="str">
        <f>'5. Diseño de Controles'!H37</f>
        <v>Secretario salud</v>
      </c>
      <c r="Q52" s="110" t="str">
        <f>'5. Diseño de Controles'!I37</f>
        <v xml:space="preserve">Cuando se propongan autorizaciones sanitarias </v>
      </c>
      <c r="R52" s="9" t="str">
        <f>'5. Diseño de Controles'!J37</f>
        <v>Comprobar que las aurtorizaciones proyectadas cumplen las exigencias legales y reglamentarias</v>
      </c>
      <c r="S52" s="9" t="str">
        <f>'5. Diseño de Controles'!K37</f>
        <v>Confrontar el contenido de las autorizaciones con los soportes aportados por los solicitantes para determinar si están conformes</v>
      </c>
      <c r="T52" s="9" t="str">
        <f>'5. Diseño de Controles'!L37</f>
        <v>Cuando se detecten autorizaciones sanitarias que no cuentan con los soportes o no llenan los requisitos exigidos, se comunica al peticionario la negación y se le requiere para que los aporte o subsane, si es posible.</v>
      </c>
      <c r="U52" s="110" t="str">
        <f>'5. Diseño de Controles'!M37</f>
        <v>Oficios, actas, informes</v>
      </c>
      <c r="V52" s="110" t="str">
        <f>'7. Indicadores'!C37</f>
        <v>Indicador de Gestión
# de autorizaciones sanitarias revisadas / # de autorizaciones sanitarias concedidas *100</v>
      </c>
      <c r="W52" s="132">
        <v>1</v>
      </c>
      <c r="X52" s="132">
        <v>1</v>
      </c>
      <c r="Y52" s="132">
        <v>26</v>
      </c>
      <c r="Z52" s="133">
        <f t="shared" si="0"/>
        <v>1</v>
      </c>
      <c r="AA52" s="107" t="s">
        <v>1102</v>
      </c>
    </row>
    <row r="53" spans="1:27" ht="165" x14ac:dyDescent="0.25">
      <c r="A53" s="205"/>
      <c r="B53" s="200"/>
      <c r="C53" s="201"/>
      <c r="D53" s="9" t="str">
        <f>'2. Descripción del Riesgo'!D44</f>
        <v>Afan de Lucro</v>
      </c>
      <c r="E53" s="201"/>
      <c r="F53" s="198"/>
      <c r="G53" s="198"/>
      <c r="H53" s="207"/>
      <c r="I53" s="136" t="str">
        <f>'5. Diseño de Controles'!E38</f>
        <v>Reducir</v>
      </c>
      <c r="J53" s="198"/>
      <c r="K53" s="198"/>
      <c r="L53" s="199"/>
      <c r="M53" s="119" t="s">
        <v>1004</v>
      </c>
      <c r="N53" s="138" t="str">
        <f>'5. Diseño de Controles'!F38</f>
        <v xml:space="preserve">Realizar una capacitación sobre Responsabilidades del servidor público por omisiones en el cumplimiento del deber </v>
      </c>
      <c r="O53" s="110" t="str">
        <f>'5. Diseño de Controles'!G38</f>
        <v>Preventivo</v>
      </c>
      <c r="P53" s="110" t="str">
        <f>'5. Diseño de Controles'!H38</f>
        <v>Líder de Talento Humano / Secretario Salud</v>
      </c>
      <c r="Q53" s="110" t="str">
        <f>'5. Diseño de Controles'!I38</f>
        <v>En el primer semestre del 2019</v>
      </c>
      <c r="R53" s="9" t="str">
        <f>'5. Diseño de Controles'!J38</f>
        <v>Promover en los funcionarios el  cumplimiento de los valores y principios éticos y el respeto por el erario público</v>
      </c>
      <c r="S53" s="9" t="str">
        <f>'5. Diseño de Controles'!K38</f>
        <v>Se comunica la necesidad a Talento humano para que la incorpore en el plan de capacitación. Se realiza la actividad en una capacitación grupal en la que se expongan las responsabilidades del servidor público por omisones, y donde se promueva la rectitud, el código de integridad y el respeto por el erario público.</v>
      </c>
      <c r="T53" s="9" t="str">
        <f>'5. Diseño de Controles'!L38</f>
        <v>En el evento de detectarse  autorizaciones sanitarias que no cuentan con los soportes o no llenan los requisitos exigidos, se comunica al peticionario la negación y se le requiere para que los aporte o subsane, si es posible.</v>
      </c>
      <c r="U53" s="110" t="str">
        <f>'5. Diseño de Controles'!M38</f>
        <v>Planilla de asistencia al Taller o registro fotográfico</v>
      </c>
      <c r="V53" s="110" t="str">
        <f>'7. Indicadores'!C38</f>
        <v xml:space="preserve">Indicador de Gestión
# de capacitaciones sobre Responsabilidades del servidor público por omisiones en el cumplimiento del deber  / # de talleres programadas en el año sobre ese tema *100                                                                               </v>
      </c>
      <c r="W53" s="132">
        <v>0</v>
      </c>
      <c r="X53" s="132">
        <v>1</v>
      </c>
      <c r="Y53" s="132">
        <v>27</v>
      </c>
      <c r="Z53" s="133">
        <f>W53/X53*1</f>
        <v>0</v>
      </c>
      <c r="AA53" s="58" t="s">
        <v>1104</v>
      </c>
    </row>
    <row r="54" spans="1:27" ht="120" x14ac:dyDescent="0.25">
      <c r="A54" s="205"/>
      <c r="B54" s="200"/>
      <c r="C54" s="201"/>
      <c r="D54" s="9" t="str">
        <f>'2. Descripción del Riesgo'!D45</f>
        <v>Pago de favores politicos</v>
      </c>
      <c r="E54" s="201"/>
      <c r="F54" s="198"/>
      <c r="G54" s="198"/>
      <c r="H54" s="207"/>
      <c r="I54" s="136" t="str">
        <f>'5. Diseño de Controles'!E39</f>
        <v>Reducir</v>
      </c>
      <c r="J54" s="198"/>
      <c r="K54" s="198"/>
      <c r="L54" s="199"/>
      <c r="M54" s="119">
        <v>12</v>
      </c>
      <c r="N54" s="138" t="str">
        <f>'5. Diseño de Controles'!F39</f>
        <v>Adoptar mecanismos de control ético con los servidores publicos</v>
      </c>
      <c r="O54" s="110" t="str">
        <f>'5. Diseño de Controles'!G39</f>
        <v>Preventivo</v>
      </c>
      <c r="P54" s="110" t="str">
        <f>'5. Diseño de Controles'!H39</f>
        <v>Líder de Talento Humano / Secretario Salud</v>
      </c>
      <c r="Q54" s="110" t="str">
        <f>'5. Diseño de Controles'!I39</f>
        <v>En el primer semestre del 2019</v>
      </c>
      <c r="R54" s="9" t="str">
        <f>'5. Diseño de Controles'!J39</f>
        <v>Promover en los funcionarios el  cumplimiento de los valores y principios éticos y el respeto por el erario público</v>
      </c>
      <c r="S54" s="9" t="str">
        <f>'5. Diseño de Controles'!K39</f>
        <v>Se comunica la necesidad a Talento humano para que la incorpore en el plan de capacitación. Se realiza la actividad grupal en la que se promueva la rectitud, el código de integridad y el respeto por el erario público.</v>
      </c>
      <c r="T54" s="9" t="str">
        <f>'5. Diseño de Controles'!L39</f>
        <v>En el evento de detectarse el otorgamiento de autorizaciones para el funcionamiento de establecimientos que no cumplen los requisitos, se suspende el proceso o revoca la autorizacion y se promueven las investigaciones que correspondan</v>
      </c>
      <c r="U54" s="110" t="str">
        <f>'5. Diseño de Controles'!M39</f>
        <v>Planilla de asistencia al Taller o registro fotográfico</v>
      </c>
      <c r="V54" s="110" t="str">
        <f>'7. Indicadores'!C39</f>
        <v>Indicador de Gestión
# de mecanimos de control ético realizados /# de mecanismos de control ético programados *100</v>
      </c>
      <c r="W54" s="132">
        <v>0</v>
      </c>
      <c r="X54" s="132">
        <v>1</v>
      </c>
      <c r="Y54" s="132">
        <v>28</v>
      </c>
      <c r="Z54" s="133">
        <f>W54/X54*1</f>
        <v>0</v>
      </c>
      <c r="AA54" s="58" t="s">
        <v>1105</v>
      </c>
    </row>
    <row r="55" spans="1:27" ht="90" customHeight="1" x14ac:dyDescent="0.25">
      <c r="A55" s="205"/>
      <c r="B55" s="200">
        <v>13</v>
      </c>
      <c r="C55" s="201" t="str">
        <f>'1. Identificación del riesgo'!C24</f>
        <v>Manipular resultados en procesos de auditorias a las entidades prestadoras de servicios de salud ocultar deficiencias o irregularidades.</v>
      </c>
      <c r="D55" s="9" t="str">
        <f>'2. Descripción del Riesgo'!D46</f>
        <v>Amiguismo</v>
      </c>
      <c r="E55" s="201" t="str">
        <f>'2. Descripción del Riesgo'!E46</f>
        <v>1- Degradacion de la etica publica institucional, 2- Desmejoramiento de la percepcion ciudadana y perdida de credibilidad ciudadana, 3- Pérdida de vidas humanas, 4- Denuncias y condenas judiciales, 5- Incumplimiento de metas del plan de desarrollo.</v>
      </c>
      <c r="F55" s="198" t="str">
        <f>'3. Probabilidad'!C23</f>
        <v>IMPROBABLE</v>
      </c>
      <c r="G55" s="198" t="str">
        <f>'4. Impacto'!AP18</f>
        <v>CATASTRÓFICO</v>
      </c>
      <c r="H55" s="207" t="str">
        <f>IF(OR(F55=0,G55=0),"",INDEX('Mapa de Calor'!$D$5:$H$9,MATCH(Mapa_de_Riesgo!F55,'Mapa de Calor'!$B$5:$B$9,0),MATCH(Mapa_de_Riesgo!G55,'Mapa de Calor'!$D$10:$H$10,0)))</f>
        <v>Zona Extrema</v>
      </c>
      <c r="I55" s="136" t="str">
        <f>'5. Diseño de Controles'!E40</f>
        <v>Reducir</v>
      </c>
      <c r="J55" s="198" t="str">
        <f>IF('6.Análisis_de_controles'!V40="FUERTE",IF(F55="CASI SEGURO","POSIBLE",IF(F55="PROBABLE","IMPROBABLE",IF(F55="POSIBLE","RARA VEZ",IF(F55="IMPROBABLE","RARA VEZ",IF(F55="RARA VEZ","RARA VEZ"))))),IF('6.Análisis_de_controles'!V40="MODERADO",IF(F55="CASI SEGURO","PROBABLE",IF(F55="PROBABLE","POSIBLE",IF(F55="POSIBLE","IMPROBABLE",IF(F55="IMPROBABLE","RARA VEZ",IF(F55="RARA VEZ","RARA VEZ"))))),IF('6.Análisis_de_controles'!V40="DÉBIL",F55)))</f>
        <v>RARA VEZ</v>
      </c>
      <c r="K55" s="198" t="str">
        <f t="shared" ref="K55" si="12">G55</f>
        <v>CATASTRÓFICO</v>
      </c>
      <c r="L55" s="199" t="str">
        <f>IF(OR(F55=0,G55=0),"",INDEX('Mapa de Calor'!$D$5:$H$9,MATCH(J55,'Mapa de Calor'!$B$5:$B$9,0),MATCH(K55,'Mapa de Calor'!$D$10:$H$10,0)))</f>
        <v>Zona Extrema</v>
      </c>
      <c r="M55" s="119">
        <v>13</v>
      </c>
      <c r="N55" s="138" t="str">
        <f>'5. Diseño de Controles'!F40</f>
        <v>Rotar el personal encargado de realizar  las auditorias.</v>
      </c>
      <c r="O55" s="110" t="str">
        <f>'5. Diseño de Controles'!G40</f>
        <v>Preventivo</v>
      </c>
      <c r="P55" s="110" t="str">
        <f>'5. Diseño de Controles'!H40</f>
        <v>Secretario salud</v>
      </c>
      <c r="Q55" s="110" t="str">
        <f>'5. Diseño de Controles'!I40</f>
        <v>Permanente</v>
      </c>
      <c r="R55" s="9" t="str">
        <f>'5. Diseño de Controles'!J40</f>
        <v>Disminuir las posibilidades de arreglos para manipular los resultados de las auditorías</v>
      </c>
      <c r="S55" s="9" t="str">
        <f>'5. Diseño de Controles'!K40</f>
        <v>Se identifican los funcionarios que han realizado auditorías en vigencias anteriores sobre la entidad y se asignan a otras entidades</v>
      </c>
      <c r="T55" s="9" t="str">
        <f>'5. Diseño de Controles'!L40</f>
        <v>En el evento de detectarse la manipulación de resultados de auditorías, se requiere al funcionario que elabora el informe para que aclare, sustente o corrija y se le comunica el informe defintivo corregido al auditado, y se promueven las investigaciones que correspondan</v>
      </c>
      <c r="U55" s="110" t="str">
        <f>'5. Diseño de Controles'!M40</f>
        <v xml:space="preserve">Integración de comisiones de auditorías </v>
      </c>
      <c r="V55" s="110" t="str">
        <f>'7. Indicadores'!C40</f>
        <v>Indicador de Gestión
# de funcionarios que repiten en la realización de auditorías a una misma entidad / # de comisiones de auditoría integradas en el año para hacer auditorías  *100</v>
      </c>
      <c r="W55" s="132">
        <v>0</v>
      </c>
      <c r="X55" s="132">
        <v>1</v>
      </c>
      <c r="Y55" s="132">
        <v>29</v>
      </c>
      <c r="Z55" s="133">
        <f t="shared" si="0"/>
        <v>0</v>
      </c>
      <c r="AA55" s="160" t="s">
        <v>1105</v>
      </c>
    </row>
    <row r="56" spans="1:27" ht="210" x14ac:dyDescent="0.25">
      <c r="A56" s="205"/>
      <c r="B56" s="200"/>
      <c r="C56" s="201"/>
      <c r="D56" s="9" t="str">
        <f>'2. Descripción del Riesgo'!D47</f>
        <v>Deficientes controles internos</v>
      </c>
      <c r="E56" s="201"/>
      <c r="F56" s="198"/>
      <c r="G56" s="198"/>
      <c r="H56" s="207"/>
      <c r="I56" s="136" t="str">
        <f>'5. Diseño de Controles'!E41</f>
        <v>Reducir</v>
      </c>
      <c r="J56" s="198"/>
      <c r="K56" s="198"/>
      <c r="L56" s="199"/>
      <c r="M56" s="119">
        <v>13</v>
      </c>
      <c r="N56" s="138" t="str">
        <f>'5. Diseño de Controles'!F41</f>
        <v>Adoptar mecanismos de control ético con los servidores públicos</v>
      </c>
      <c r="O56" s="110" t="str">
        <f>'5. Diseño de Controles'!G41</f>
        <v>Preventivo</v>
      </c>
      <c r="P56" s="110" t="str">
        <f>'5. Diseño de Controles'!H41</f>
        <v>Líder de Talento Humano / Secretario Salud</v>
      </c>
      <c r="Q56" s="110" t="str">
        <f>'5. Diseño de Controles'!I41</f>
        <v>1 vez, En el primer semestre del 2019</v>
      </c>
      <c r="R56" s="9" t="str">
        <f>'5. Diseño de Controles'!J41</f>
        <v>Promover en los funcionarios el  cumplimiento de los valores y principios éticos y el respeto por el erario público</v>
      </c>
      <c r="S56" s="9" t="str">
        <f>'5. Diseño de Controles'!K41</f>
        <v>Se comunica la necesidad a Talento humano para que la incorpore en el plan de capacitación. Se realiza la actividad grupal en la que se promueva la rectitud, el código de integridad y el respeto por el erario público.</v>
      </c>
      <c r="T56" s="9" t="str">
        <f>'5. Diseño de Controles'!L41</f>
        <v>En el evento de detectarse irregularidades o hallazgos en las auditorias a las entidades pretadoresa de servicios de salud, se le comunica el informe  para que ejerzan su derecho de defensa, se analizan las contradicciones presentadas y se emite el informe definivo, con el compromiso de suscribir un Plan de mejoramiento entre las partes para subsanar las deficiencias; y se promueven las investigaciones que correspondan.</v>
      </c>
      <c r="U56" s="110" t="str">
        <f>'5. Diseño de Controles'!M41</f>
        <v>Planilla de asistencia al Taller o registro fotográfico</v>
      </c>
      <c r="V56" s="110" t="str">
        <f>'7. Indicadores'!C41</f>
        <v>Indicador de Gestión
# de mecanimos de control ético realizados /# de mecanismos de control ético programados *100</v>
      </c>
      <c r="W56" s="132">
        <v>0</v>
      </c>
      <c r="X56" s="132">
        <v>1</v>
      </c>
      <c r="Y56" s="132">
        <v>30</v>
      </c>
      <c r="Z56" s="133">
        <f t="shared" si="0"/>
        <v>0</v>
      </c>
      <c r="AA56" s="58" t="s">
        <v>1105</v>
      </c>
    </row>
    <row r="57" spans="1:27" ht="135" x14ac:dyDescent="0.25">
      <c r="A57" s="205"/>
      <c r="B57" s="200"/>
      <c r="C57" s="201"/>
      <c r="D57" s="9" t="str">
        <f>'2. Descripción del Riesgo'!D48</f>
        <v>Exigencia de dadivas</v>
      </c>
      <c r="E57" s="201"/>
      <c r="F57" s="198"/>
      <c r="G57" s="198"/>
      <c r="H57" s="207"/>
      <c r="I57" s="136" t="str">
        <f>'5. Diseño de Controles'!E42</f>
        <v>Reducir</v>
      </c>
      <c r="J57" s="198"/>
      <c r="K57" s="198"/>
      <c r="L57" s="199"/>
      <c r="M57" s="119">
        <v>13</v>
      </c>
      <c r="N57" s="138" t="str">
        <f>'5. Diseño de Controles'!F42</f>
        <v xml:space="preserve">Seguimiento a la aplicación de procesos y procedimientos. </v>
      </c>
      <c r="O57" s="110" t="str">
        <f>'5. Diseño de Controles'!G42</f>
        <v>Preventivo</v>
      </c>
      <c r="P57" s="110" t="str">
        <f>'5. Diseño de Controles'!H42</f>
        <v>Secretario salud y profesionales del  área</v>
      </c>
      <c r="Q57" s="110" t="str">
        <f>'5. Diseño de Controles'!I42</f>
        <v>Permanente</v>
      </c>
      <c r="R57" s="9" t="str">
        <f>'5. Diseño de Controles'!J42</f>
        <v>Garantizar la aplicación de criterior objetivos y técnicos en la realización de auditorías</v>
      </c>
      <c r="S57" s="9" t="str">
        <f>'5. Diseño de Controles'!K42</f>
        <v xml:space="preserve">Se incluy en el plan de auditoría o planeación la obligación de aplicar los procedimientos internos sobre auditorías </v>
      </c>
      <c r="T57" s="9" t="str">
        <f>'5. Diseño de Controles'!L42</f>
        <v>En el evento de detectarse la manipulación de resultados de auditorías, se requiere al funcionario que elabora el informe para que aclare, sustente o corrija y se le comunica el informe defintivo corregido al auditado, y se promueven las investigaciones que correspondan</v>
      </c>
      <c r="U57" s="110" t="str">
        <f>'5. Diseño de Controles'!M42</f>
        <v xml:space="preserve">Plan de trabajo de auditorías </v>
      </c>
      <c r="V57" s="110" t="str">
        <f>'7. Indicadores'!C42</f>
        <v>Indicador de Gestión
# de acciones de verificación sobre la aplicación de procedimientos / # de acciones de auditorías realizadas *100</v>
      </c>
      <c r="W57" s="132">
        <v>1</v>
      </c>
      <c r="X57" s="132">
        <v>1</v>
      </c>
      <c r="Y57" s="132">
        <v>31</v>
      </c>
      <c r="Z57" s="133">
        <f t="shared" si="0"/>
        <v>1</v>
      </c>
      <c r="AA57" s="58" t="s">
        <v>1106</v>
      </c>
    </row>
    <row r="58" spans="1:27" ht="15" hidden="1" customHeight="1" x14ac:dyDescent="0.25">
      <c r="A58" s="205" t="s">
        <v>951</v>
      </c>
      <c r="B58" s="200">
        <v>14</v>
      </c>
      <c r="C58" s="201" t="str">
        <f>'1. Identificación del riesgo'!C25</f>
        <v>No aplicar medidas sancionatorias sobre tala de árboles, quemas o alteración de lugares de paisajes que merezcan protección y que no estén autorizados por las autoridades competentes, para favorecer a los infractores</v>
      </c>
      <c r="D58" s="9" t="str">
        <f>'2. Descripción del Riesgo'!D49</f>
        <v>Afán de lucro</v>
      </c>
      <c r="E58" s="201" t="str">
        <f>'2. Descripción del Riesgo'!E49</f>
        <v xml:space="preserve">1- Investigaciones disciplinarias, 2- Pérdida de confianza ciudadana, 3- Denuncias y condenas judiciales, 4- Deterioro de la autoridad, 5-Daños ambientales, 6- Calentamiento global, 7- Deterioro de la calidad de vida </v>
      </c>
      <c r="F58" s="198" t="str">
        <f>'3. Probabilidad'!C24</f>
        <v>POSIBLE</v>
      </c>
      <c r="G58" s="198" t="str">
        <f>'4. Impacto'!AP19</f>
        <v>CATASTRÓFICO</v>
      </c>
      <c r="H58" s="207" t="str">
        <f>IF(OR(F58=0,G58=0),"",INDEX('Mapa de Calor'!$D$5:$H$9,MATCH(Mapa_de_Riesgo!F58,'Mapa de Calor'!$B$5:$B$9,0),MATCH(Mapa_de_Riesgo!G58,'Mapa de Calor'!$D$10:$H$10,0)))</f>
        <v>Zona Extrema</v>
      </c>
      <c r="I58" s="136" t="str">
        <f>'5. Diseño de Controles'!E43</f>
        <v>Reducir</v>
      </c>
      <c r="J58" s="198" t="str">
        <f>IF('6.Análisis_de_controles'!V43="FUERTE",IF(F58="CASI SEGURO","POSIBLE",IF(F58="PROBABLE","IMPROBABLE",IF(F58="POSIBLE","RARA VEZ",IF(F58="IMPROBABLE","RARA VEZ",IF(F58="RARA VEZ","RARA VEZ"))))),IF('6.Análisis_de_controles'!V43="MODERADO",IF(F58="CASI SEGURO","PROBABLE",IF(F58="PROBABLE","POSIBLE",IF(F58="POSIBLE","IMPROBABLE",IF(F58="IMPROBABLE","RARA VEZ",IF(F58="RARA VEZ","RARA VEZ"))))),IF('6.Análisis_de_controles'!V43="DÉBIL",F58)))</f>
        <v>RARA VEZ</v>
      </c>
      <c r="K58" s="198" t="str">
        <f t="shared" ref="K58" si="13">G58</f>
        <v>CATASTRÓFICO</v>
      </c>
      <c r="L58" s="199" t="str">
        <f>IF(OR(F58=0,G58=0),"",INDEX('Mapa de Calor'!$D$5:$H$9,MATCH(J58,'Mapa de Calor'!$B$5:$B$9,0),MATCH(K58,'Mapa de Calor'!$D$10:$H$10,0)))</f>
        <v>Zona Extrema</v>
      </c>
      <c r="M58" s="119"/>
      <c r="N58" s="138" t="str">
        <f>'5. Diseño de Controles'!F43</f>
        <v>Implementación y Socialización del Código de Integridad, que implique el desarrollo institucional de la caja de herramientas (encuestas, compromisos, plan de acción)</v>
      </c>
      <c r="O58" s="110" t="str">
        <f>'5. Diseño de Controles'!G43</f>
        <v>Preventivo</v>
      </c>
      <c r="P58" s="110" t="str">
        <f>'5. Diseño de Controles'!H43</f>
        <v>Líder de Talento Humano</v>
      </c>
      <c r="Q58" s="110" t="str">
        <f>'5. Diseño de Controles'!I43</f>
        <v>1 vez, primer cuatrimestre del 2019</v>
      </c>
      <c r="R58" s="9" t="str">
        <f>'5. Diseño de Controles'!J43</f>
        <v>Interiorizar una cultura institucional basada en la integridad, propiciando la coherencia que debe existir en el servidor público entre sus realizaciones y las promesas o planeación institucional.</v>
      </c>
      <c r="S58" s="9" t="str">
        <f>'5. Diseño de Controles'!K43</f>
        <v>Se debe implementar el Código de Integridad a través de las actividades inherentes al desarrollo de la Caja de Herramientas establecida por la función pública, y una vez adoptado el Código de Integridad se debe socializar a todos los funciones de la entidad.</v>
      </c>
      <c r="T58" s="9" t="str">
        <f>'5. Diseño de Controles'!L43</f>
        <v>Como consecuencia de la no implementación del Código de Integridad, Control Interno podrá hacer los requerimientos, solicitudes o procedimientos derivados del incumplimiento de la acción.</v>
      </c>
      <c r="U58" s="110" t="str">
        <f>'5. Diseño de Controles'!M43</f>
        <v xml:space="preserve">Registros de mesas de trabajo, formatos y encuestas diligenciadas, registros fotográficos y planillas de asistencia de socialización o actas. </v>
      </c>
      <c r="V58" s="110" t="str">
        <f>'7. Indicadores'!C43</f>
        <v>Indicador de Cumplimiento
Código de Integridad adoptado y socializado</v>
      </c>
      <c r="W58" s="132"/>
      <c r="X58" s="132"/>
      <c r="Y58" s="132">
        <v>42</v>
      </c>
      <c r="Z58" s="133" t="e">
        <f t="shared" si="0"/>
        <v>#DIV/0!</v>
      </c>
      <c r="AA58" s="130" t="s">
        <v>1117</v>
      </c>
    </row>
    <row r="59" spans="1:27" ht="133.5" customHeight="1" x14ac:dyDescent="0.25">
      <c r="A59" s="205"/>
      <c r="B59" s="200"/>
      <c r="C59" s="201"/>
      <c r="D59" s="9" t="str">
        <f>'2. Descripción del Riesgo'!D50</f>
        <v>Deficientes controles internos en el proceso</v>
      </c>
      <c r="E59" s="201"/>
      <c r="F59" s="198"/>
      <c r="G59" s="198"/>
      <c r="H59" s="207"/>
      <c r="I59" s="136" t="str">
        <f>'5. Diseño de Controles'!E44</f>
        <v>Reducir</v>
      </c>
      <c r="J59" s="198"/>
      <c r="K59" s="198"/>
      <c r="L59" s="199"/>
      <c r="M59" s="119">
        <v>14</v>
      </c>
      <c r="N59" s="138" t="str">
        <f>'5. Diseño de Controles'!F44</f>
        <v>Ejecer control a partir de operativos o actividades de reacción inmediata, y seguimientos sobre denuncias</v>
      </c>
      <c r="O59" s="110" t="str">
        <f>'5. Diseño de Controles'!G44</f>
        <v>Preventivo</v>
      </c>
      <c r="P59" s="110" t="str">
        <f>'5. Diseño de Controles'!H44</f>
        <v>Secretaría de Gobierno y Planeación municipal</v>
      </c>
      <c r="Q59" s="110" t="str">
        <f>'5. Diseño de Controles'!I44</f>
        <v>Según programación de la Secretaría de gobierno y oficina de planeación</v>
      </c>
      <c r="R59" s="9" t="str">
        <f>'5. Diseño de Controles'!J44</f>
        <v>Aplicar sanciones y medidas correctivas por tala de árboles, quemas o afectacionnes ambientales, proteger el medioo ambiente</v>
      </c>
      <c r="S59" s="9" t="str">
        <f>'5. Diseño de Controles'!K44</f>
        <v>Programar operativos de control y seguimiento, verificando el respeto por las normas y principios sobre la naturaleza y el medio ambiente, e imponer comparendos ambientales y/o multas de acuerdo con el código de Policía.</v>
      </c>
      <c r="T59" s="9" t="str">
        <f>'5. Diseño de Controles'!L44</f>
        <v xml:space="preserve">En el evento de que en operativos de contorl y/(o sseguimiento se detecten talas de árboles, quemas o alteración de lugares de paisajes no autorizados por las autoridades competentes; se suspenden las actividades no autorizadas, y se promueven  acciones policivas y penales que se consideren. </v>
      </c>
      <c r="U59" s="110" t="str">
        <f>'5. Diseño de Controles'!M44</f>
        <v>Actas de operativos, informes de seguimientos</v>
      </c>
      <c r="V59" s="110" t="str">
        <f>'7. Indicadores'!C44</f>
        <v xml:space="preserve">Indicador de Gestión
# de operativos ejecutados sobre actividades ilícitas que generan contaminación ambiental / # de operativos programados *100    </v>
      </c>
      <c r="W59" s="132">
        <v>1</v>
      </c>
      <c r="X59" s="132">
        <v>1</v>
      </c>
      <c r="Y59" s="132">
        <v>32</v>
      </c>
      <c r="Z59" s="133">
        <f t="shared" si="0"/>
        <v>1</v>
      </c>
      <c r="AA59" s="58" t="s">
        <v>1103</v>
      </c>
    </row>
    <row r="60" spans="1:27" ht="3.75" hidden="1" customHeight="1" x14ac:dyDescent="0.25">
      <c r="A60" s="205"/>
      <c r="B60" s="200"/>
      <c r="C60" s="201"/>
      <c r="D60" s="9" t="str">
        <f>'2. Descripción del Riesgo'!D51</f>
        <v xml:space="preserve">Deficientes valores y principios </v>
      </c>
      <c r="E60" s="201"/>
      <c r="F60" s="198"/>
      <c r="G60" s="198"/>
      <c r="H60" s="207"/>
      <c r="I60" s="136" t="str">
        <f>'5. Diseño de Controles'!E45</f>
        <v>Reducir</v>
      </c>
      <c r="J60" s="198"/>
      <c r="K60" s="198"/>
      <c r="L60" s="199"/>
      <c r="M60" s="119"/>
      <c r="N60" s="138" t="str">
        <f>'5. Diseño de Controles'!F45</f>
        <v xml:space="preserve">Realizar una capacitación sobre Valores y principios para promover la rectitud, el código de integridad del servidor público  y el respeto por el erario público. </v>
      </c>
      <c r="O60" s="110" t="str">
        <f>'5. Diseño de Controles'!G45</f>
        <v>Preventivo</v>
      </c>
      <c r="P60" s="110" t="str">
        <f>'5. Diseño de Controles'!H45</f>
        <v>Líder de Talento Humano</v>
      </c>
      <c r="Q60" s="110" t="str">
        <f>'5. Diseño de Controles'!I45</f>
        <v>En el primer semestre del 2019</v>
      </c>
      <c r="R60" s="9" t="str">
        <f>'5. Diseño de Controles'!J45</f>
        <v>Promover en los funcionarios el  cumplimiento de los valores y principios éticos y el respeto por el erario público</v>
      </c>
      <c r="S60" s="9" t="str">
        <f>'5. Diseño de Controles'!K45</f>
        <v>Se comunica la necesidad a Talento humano para que la incorpore en el plan de capacitación. Se realiza la actividad en una capacitación grupal en la que se promueva la rectitud, el código de integridad y el respeto por el erario público.</v>
      </c>
      <c r="T60" s="9" t="str">
        <f>'5. Diseño de Controles'!L45</f>
        <v xml:space="preserve">En el evento de que se detecten talas de árboles, quemas o alteración de lugares de paisajes no autorizados por las autoridades competentes; se suspenden las actividades no autorizadas, y se promueven  acciones policivas y penales que se consideren. </v>
      </c>
      <c r="U60" s="110" t="str">
        <f>'5. Diseño de Controles'!M45</f>
        <v>Planilla de asistencia al Taller o registro fotográfico</v>
      </c>
      <c r="V60" s="110" t="str">
        <f>'7. Indicadores'!C45</f>
        <v xml:space="preserve">Indicador de Gestión
# de capacitaciones sobre valores y principios para promover la rectitud, el código de integridad y el respeto por lo público / # de talleres programados en el año sobre ese tema *100     </v>
      </c>
      <c r="W60" s="132">
        <v>4</v>
      </c>
      <c r="X60" s="132">
        <v>5</v>
      </c>
      <c r="Y60" s="132">
        <v>44</v>
      </c>
      <c r="Z60" s="133">
        <f t="shared" si="0"/>
        <v>0.8</v>
      </c>
      <c r="AA60" s="130"/>
    </row>
    <row r="61" spans="1:27" ht="105" x14ac:dyDescent="0.25">
      <c r="A61" s="205"/>
      <c r="B61" s="200">
        <v>15</v>
      </c>
      <c r="C61" s="211" t="str">
        <f>'1. Identificación del riesgo'!C26</f>
        <v>Conceder permisos o trámite urbanísticos o ambientales sin el lleno de los requisitos para obtener provecho o favorecer a terceros.</v>
      </c>
      <c r="D61" s="9" t="str">
        <f>'2. Descripción del Riesgo'!D52</f>
        <v>Deficientes controles internos en el proceso</v>
      </c>
      <c r="E61" s="201" t="str">
        <f>'2. Descripción del Riesgo'!E52</f>
        <v>1- Investigaciones disciplinarias y penales 2- Pérdida de confianza ciudadana, 3- Denuncias y condenas judiciales, 4- Deterioro de la autoridad, 5- Contaminación visual.</v>
      </c>
      <c r="F61" s="198" t="str">
        <f>'3. Probabilidad'!C25</f>
        <v>IMPROBABLE</v>
      </c>
      <c r="G61" s="198" t="str">
        <f>'4. Impacto'!AP20</f>
        <v>CATASTRÓFICO</v>
      </c>
      <c r="H61" s="207" t="str">
        <f>IF(OR(F61=0,G61=0),"",INDEX('Mapa de Calor'!$D$5:$H$9,MATCH(Mapa_de_Riesgo!F61,'Mapa de Calor'!$B$5:$B$9,0),MATCH(Mapa_de_Riesgo!G61,'Mapa de Calor'!$D$10:$H$10,0)))</f>
        <v>Zona Extrema</v>
      </c>
      <c r="I61" s="136" t="str">
        <f>'5. Diseño de Controles'!E46</f>
        <v>Reducir</v>
      </c>
      <c r="J61" s="198" t="str">
        <f>IF('6.Análisis_de_controles'!V46="FUERTE",IF(F61="CASI SEGURO","POSIBLE",IF(F61="PROBABLE","IMPROBABLE",IF(F61="POSIBLE","RARA VEZ",IF(F61="IMPROBABLE","RARA VEZ",IF(F61="RARA VEZ","RARA VEZ"))))),IF('6.Análisis_de_controles'!V46="MODERADO",IF(F61="CASI SEGURO","PROBABLE",IF(F61="PROBABLE","POSIBLE",IF(F61="POSIBLE","IMPROBABLE",IF(F61="IMPROBABLE","RARA VEZ",IF(F61="RARA VEZ","RARA VEZ"))))),IF('6.Análisis_de_controles'!V46="DÉBIL",F61)))</f>
        <v>RARA VEZ</v>
      </c>
      <c r="K61" s="198" t="str">
        <f t="shared" ref="K61" si="14">G61</f>
        <v>CATASTRÓFICO</v>
      </c>
      <c r="L61" s="199" t="str">
        <f>IF(OR(F61=0,G61=0),"",INDEX('Mapa de Calor'!$D$5:$H$9,MATCH(J61,'Mapa de Calor'!$B$5:$B$9,0),MATCH(K61,'Mapa de Calor'!$D$10:$H$10,0)))</f>
        <v>Zona Extrema</v>
      </c>
      <c r="M61" s="119">
        <v>15</v>
      </c>
      <c r="N61" s="138" t="str">
        <f>'5. Diseño de Controles'!F46</f>
        <v xml:space="preserve">Verificar el cumplimiento de requisitos para permisos o licencias urbanísticas y ambientales mediante una lista de verificación </v>
      </c>
      <c r="O61" s="110" t="str">
        <f>'5. Diseño de Controles'!G46</f>
        <v>Preventivo</v>
      </c>
      <c r="P61" s="110" t="str">
        <f>'5. Diseño de Controles'!H46</f>
        <v>Secretaría de Gobierno y Planeación municipal</v>
      </c>
      <c r="Q61" s="110" t="str">
        <f>'5. Diseño de Controles'!I46</f>
        <v>Cada vez que se soliciten permisos o licencias urbanísticas o ambientales</v>
      </c>
      <c r="R61" s="9" t="str">
        <f>'5. Diseño de Controles'!J46</f>
        <v>Controlar la entrega de permisos ambientales o urbanísticos</v>
      </c>
      <c r="S61" s="9" t="str">
        <f>'5. Diseño de Controles'!K46</f>
        <v>Comparar las solicitudes y sus soportes sobre permisos urbanísticos y ambientales con las exigencias legales y reglamentarias</v>
      </c>
      <c r="T61" s="9" t="str">
        <f>'5. Diseño de Controles'!L46</f>
        <v>En el evento de detectarse solicitudes de permisos o trámites urbanísticos o ambientales sin el lleno de los requisitos, se niegan las solicitudes, se comunican a los peticionarios para que subsanen o complementen si son procedentes.</v>
      </c>
      <c r="U61" s="110" t="str">
        <f>'5. Diseño de Controles'!M46</f>
        <v xml:space="preserve">Lista de chequeo para permisos o licencias urganísticas o ambientales </v>
      </c>
      <c r="V61" s="110" t="str">
        <f>'7. Indicadores'!C46</f>
        <v>Indicador de Gestión
# de permisos o licenncias urbanísticas y ambientales verificadas con una lista de chequeo / # de licencias concedidas *100</v>
      </c>
      <c r="W61" s="132">
        <v>1</v>
      </c>
      <c r="X61" s="132">
        <v>1</v>
      </c>
      <c r="Y61" s="132">
        <v>33</v>
      </c>
      <c r="Z61" s="133">
        <f t="shared" si="0"/>
        <v>1</v>
      </c>
      <c r="AA61" s="58" t="s">
        <v>1107</v>
      </c>
    </row>
    <row r="62" spans="1:27" ht="20.25" hidden="1" customHeight="1" x14ac:dyDescent="0.25">
      <c r="A62" s="205"/>
      <c r="B62" s="200"/>
      <c r="C62" s="211"/>
      <c r="D62" s="9" t="str">
        <f>'2. Descripción del Riesgo'!D53</f>
        <v xml:space="preserve">Deficientes valores y principios </v>
      </c>
      <c r="E62" s="201"/>
      <c r="F62" s="198"/>
      <c r="G62" s="198"/>
      <c r="H62" s="207"/>
      <c r="I62" s="136" t="str">
        <f>'5. Diseño de Controles'!E47</f>
        <v>Reducir</v>
      </c>
      <c r="J62" s="198"/>
      <c r="K62" s="198"/>
      <c r="L62" s="199"/>
      <c r="M62" s="119"/>
      <c r="N62" s="138" t="str">
        <f>'5. Diseño de Controles'!F47</f>
        <v xml:space="preserve">Realizar una capacitación sobre Valores y principios para promover la rectitud, el código de integridad del servidor público  y el respeto por el erario público. </v>
      </c>
      <c r="O62" s="110" t="str">
        <f>'5. Diseño de Controles'!G47</f>
        <v>Preventivo</v>
      </c>
      <c r="P62" s="110" t="str">
        <f>'5. Diseño de Controles'!H47</f>
        <v>Líder de Talento Humano</v>
      </c>
      <c r="Q62" s="110" t="str">
        <f>'5. Diseño de Controles'!I47</f>
        <v>En el primer semestre del 2019</v>
      </c>
      <c r="R62" s="9" t="str">
        <f>'5. Diseño de Controles'!J47</f>
        <v>Promover en los funcionarios el  cumplimiento de los valores y principios éticos y el respeto por el erario público</v>
      </c>
      <c r="S62" s="9" t="str">
        <f>'5. Diseño de Controles'!K47</f>
        <v>Se comunica la necesidad a Talento humano para que la incorpore en el plan de capacitación. Se realiza la actividad en una capacitación grupal en la que se promueva la rectitud, el código de integridad y el respeto por el erario público.</v>
      </c>
      <c r="T62" s="9" t="str">
        <f>'5. Diseño de Controles'!L47</f>
        <v>En el evento de detectarse solicitudes de permisos o trámites urbanísticos o ambientales sin el lleno de los requisitos, se niegan las solicitudes, se comunican a los peticionarios para que subsanen o complementen si son procedentes.</v>
      </c>
      <c r="U62" s="110" t="str">
        <f>'5. Diseño de Controles'!M47</f>
        <v>Planilla de asistencia al Taller o registro fotográfico</v>
      </c>
      <c r="V62" s="110" t="str">
        <f>'7. Indicadores'!C47</f>
        <v xml:space="preserve">Indicador de Gestión
# de capacitaciones sobre valores y principios para promover la rectitud, el código de integridad y el respeto por lo público / # de talleres programados en el año sobre ese tema *100     </v>
      </c>
      <c r="W62" s="132"/>
      <c r="X62" s="132"/>
      <c r="Y62" s="132">
        <v>46</v>
      </c>
      <c r="Z62" s="133" t="e">
        <f t="shared" si="0"/>
        <v>#DIV/0!</v>
      </c>
      <c r="AA62" s="130"/>
    </row>
    <row r="63" spans="1:27" ht="20.25" hidden="1" x14ac:dyDescent="0.25">
      <c r="A63" s="205"/>
      <c r="B63" s="200"/>
      <c r="C63" s="211"/>
      <c r="D63" s="9">
        <f>'2. Descripción del Riesgo'!D54</f>
        <v>0</v>
      </c>
      <c r="E63" s="201"/>
      <c r="F63" s="198"/>
      <c r="G63" s="198"/>
      <c r="H63" s="207"/>
      <c r="I63" s="136">
        <f>'5. Diseño de Controles'!E48</f>
        <v>0</v>
      </c>
      <c r="J63" s="198"/>
      <c r="K63" s="198"/>
      <c r="L63" s="199"/>
      <c r="M63" s="119"/>
      <c r="N63" s="138">
        <f>'5. Diseño de Controles'!F48</f>
        <v>0</v>
      </c>
      <c r="O63" s="110">
        <f>'5. Diseño de Controles'!G48</f>
        <v>0</v>
      </c>
      <c r="P63" s="110">
        <f>'5. Diseño de Controles'!H48</f>
        <v>0</v>
      </c>
      <c r="Q63" s="110">
        <f>'5. Diseño de Controles'!I48</f>
        <v>0</v>
      </c>
      <c r="R63" s="9">
        <f>'5. Diseño de Controles'!J48</f>
        <v>0</v>
      </c>
      <c r="S63" s="9">
        <f>'5. Diseño de Controles'!K48</f>
        <v>0</v>
      </c>
      <c r="T63" s="9">
        <f>'5. Diseño de Controles'!L48</f>
        <v>0</v>
      </c>
      <c r="U63" s="110">
        <f>'5. Diseño de Controles'!M48</f>
        <v>0</v>
      </c>
      <c r="V63" s="110">
        <f>'7. Indicadores'!C48</f>
        <v>0</v>
      </c>
      <c r="W63" s="132"/>
      <c r="X63" s="132"/>
      <c r="Y63" s="132">
        <v>47</v>
      </c>
      <c r="Z63" s="133" t="e">
        <f t="shared" si="0"/>
        <v>#DIV/0!</v>
      </c>
      <c r="AA63" s="130"/>
    </row>
    <row r="64" spans="1:27" ht="22.5" hidden="1" customHeight="1" x14ac:dyDescent="0.25">
      <c r="A64" s="205"/>
      <c r="B64" s="200">
        <v>16</v>
      </c>
      <c r="C64" s="201" t="str">
        <f>'1. Identificación del riesgo'!C27</f>
        <v xml:space="preserve">Favorecer  a terceros con la autorización de licencias cuyos usos del suelo no se encuentran contemplados en el Plan de Ordenamiento Territorial </v>
      </c>
      <c r="D64" s="9" t="str">
        <f>'2. Descripción del Riesgo'!D55</f>
        <v>Clientelismo</v>
      </c>
      <c r="E64" s="201" t="str">
        <f>'2. Descripción del Riesgo'!E55</f>
        <v>1- Investigaciones disciplinarias y penales 2- Pérdida de confianza ciudadana, 3- Denuncias y condenas judiciales, 4- Deterioro de la autoridad, 5- Contaminación visual.</v>
      </c>
      <c r="F64" s="198" t="str">
        <f>'3. Probabilidad'!C26</f>
        <v>IMPROBABLE</v>
      </c>
      <c r="G64" s="198" t="str">
        <f>'4. Impacto'!AP21</f>
        <v>CATASTRÓFICO</v>
      </c>
      <c r="H64" s="207" t="str">
        <f>IF(OR(F64=0,G64=0),"",INDEX('Mapa de Calor'!$D$5:$H$9,MATCH(Mapa_de_Riesgo!F64,'Mapa de Calor'!$B$5:$B$9,0),MATCH(Mapa_de_Riesgo!G64,'Mapa de Calor'!$D$10:$H$10,0)))</f>
        <v>Zona Extrema</v>
      </c>
      <c r="I64" s="136" t="str">
        <f>'5. Diseño de Controles'!E49</f>
        <v>Reducir</v>
      </c>
      <c r="J64" s="198" t="str">
        <f>IF('6.Análisis_de_controles'!V49="FUERTE",IF(F64="CASI SEGURO","POSIBLE",IF(F64="PROBABLE","IMPROBABLE",IF(F64="POSIBLE","RARA VEZ",IF(F64="IMPROBABLE","RARA VEZ",IF(F64="RARA VEZ","RARA VEZ"))))),IF('6.Análisis_de_controles'!V49="MODERADO",IF(F64="CASI SEGURO","PROBABLE",IF(F64="PROBABLE","POSIBLE",IF(F64="POSIBLE","IMPROBABLE",IF(F64="IMPROBABLE","RARA VEZ",IF(F64="RARA VEZ","RARA VEZ"))))),IF('6.Análisis_de_controles'!V49="DÉBIL",F64)))</f>
        <v>RARA VEZ</v>
      </c>
      <c r="K64" s="198" t="str">
        <f t="shared" ref="K64" si="15">G64</f>
        <v>CATASTRÓFICO</v>
      </c>
      <c r="L64" s="199" t="str">
        <f>IF(OR(F64=0,G64=0),"",INDEX('Mapa de Calor'!$D$5:$H$9,MATCH(J64,'Mapa de Calor'!$B$5:$B$9,0),MATCH(K64,'Mapa de Calor'!$D$10:$H$10,0)))</f>
        <v>Zona Extrema</v>
      </c>
      <c r="M64" s="119"/>
      <c r="N64" s="138" t="str">
        <f>'5. Diseño de Controles'!F49</f>
        <v xml:space="preserve">Realizar una capacitación sobre responsabilidades de los servidores públicos </v>
      </c>
      <c r="O64" s="110" t="str">
        <f>'5. Diseño de Controles'!G49</f>
        <v>Preventivo</v>
      </c>
      <c r="P64" s="110" t="str">
        <f>'5. Diseño de Controles'!H49</f>
        <v>Secretaría de Gobierno y Planeación municipal</v>
      </c>
      <c r="Q64" s="110" t="str">
        <f>'5. Diseño de Controles'!I49</f>
        <v>1 vez, En el primer semestre del 2019</v>
      </c>
      <c r="R64" s="9" t="str">
        <f>'5. Diseño de Controles'!J49</f>
        <v>Promover en los funcionarios el  cumplimiento de los valores y principios éticos y el respeto por el erario público</v>
      </c>
      <c r="S64" s="9" t="str">
        <f>'5. Diseño de Controles'!K49</f>
        <v>Se comunica la necesidad a Talento humano para que la incorpore en el plan de capacitación. Se realiza la actividad en una capacitación grupal en la que se promueva la rectitud, el código de integridad y el respeto por el erario público.</v>
      </c>
      <c r="T64" s="9" t="str">
        <f>'5. Diseño de Controles'!L49</f>
        <v>Cuando se adviertan solicitudes de licencias cuyos usos del suelo no se encuentran contemplados en el Plan de Ordenamiento Territorial, se niegan mediante decisiones motivadas, se comunican a los peticionarios para que las subsanen, si es procedente.</v>
      </c>
      <c r="U64" s="110" t="str">
        <f>'5. Diseño de Controles'!M49</f>
        <v>Planilla de asistencia al Taller o registro fotográfico</v>
      </c>
      <c r="V64" s="110" t="str">
        <f>'7. Indicadores'!C49</f>
        <v xml:space="preserve">Indicador de Gestión
#  de talleres sobre responsabilidades de los servidores públicos que promuevan los valores corporativos, el código de integridad y el respeto por lo público / # de talleres realizados en el año sobre ese tema *100                                                                               </v>
      </c>
      <c r="W64" s="132"/>
      <c r="X64" s="132"/>
      <c r="Y64" s="132">
        <v>48</v>
      </c>
      <c r="Z64" s="133" t="e">
        <f t="shared" si="0"/>
        <v>#DIV/0!</v>
      </c>
      <c r="AA64" s="130"/>
    </row>
    <row r="65" spans="1:27" ht="120" x14ac:dyDescent="0.25">
      <c r="A65" s="205"/>
      <c r="B65" s="200"/>
      <c r="C65" s="201"/>
      <c r="D65" s="9" t="str">
        <f>'2. Descripción del Riesgo'!D56</f>
        <v>Deficientes controles internos en el proceso</v>
      </c>
      <c r="E65" s="201"/>
      <c r="F65" s="198"/>
      <c r="G65" s="198"/>
      <c r="H65" s="207"/>
      <c r="I65" s="136" t="str">
        <f>'5. Diseño de Controles'!E50</f>
        <v>Reducir</v>
      </c>
      <c r="J65" s="198"/>
      <c r="K65" s="198"/>
      <c r="L65" s="199"/>
      <c r="M65" s="119">
        <v>16</v>
      </c>
      <c r="N65" s="138" t="str">
        <f>'5. Diseño de Controles'!F50</f>
        <v>Crear y alpicar procedimientos internos con criterios técnicos objetivos para la entrega de licencias de uso de suelo</v>
      </c>
      <c r="O65" s="110" t="str">
        <f>'5. Diseño de Controles'!G50</f>
        <v>Preventivo</v>
      </c>
      <c r="P65" s="110" t="str">
        <f>'5. Diseño de Controles'!H50</f>
        <v>Oficina de planeación municipal</v>
      </c>
      <c r="Q65" s="110" t="str">
        <f>'5. Diseño de Controles'!I50</f>
        <v>Cada vez que se tramiten licencias de uso de suelo</v>
      </c>
      <c r="R65" s="9" t="str">
        <f>'5. Diseño de Controles'!J50</f>
        <v>Verificar que las licencias y autorizaciones de uso de suelo cumplan las exigencias legales y reglamentarias</v>
      </c>
      <c r="S65" s="9" t="str">
        <f>'5. Diseño de Controles'!K50</f>
        <v>Comparar las solicitudes y sus soportes con los requisitos establecidos en el POT.</v>
      </c>
      <c r="T65" s="9" t="str">
        <f>'5. Diseño de Controles'!L50</f>
        <v>Cuando se adviertan solicitudes de licencias cuyos usos del suelo no se encuentran contemplados en el Plan de Ordenamiento Territorial, se niegan mediante decisiones motivadas, se comunican a los peticionarios para que las subsanen, si es procedente.</v>
      </c>
      <c r="U65" s="110" t="str">
        <f>'5. Diseño de Controles'!M50</f>
        <v>Procedimientos y formatos internos para licencias de uso de suelo</v>
      </c>
      <c r="V65" s="110" t="str">
        <f>'7. Indicadores'!C50</f>
        <v>Indicador de Gestión
# procedimientos implementados para controlar la entrega de licenncias de uso de suelo / # de licencias de uso de suelo tramitadas *100</v>
      </c>
      <c r="W65" s="132">
        <v>1</v>
      </c>
      <c r="X65" s="132">
        <v>1</v>
      </c>
      <c r="Y65" s="132">
        <v>34</v>
      </c>
      <c r="Z65" s="133">
        <f t="shared" si="0"/>
        <v>1</v>
      </c>
      <c r="AA65" s="58" t="s">
        <v>1106</v>
      </c>
    </row>
    <row r="66" spans="1:27" ht="1.5" customHeight="1" x14ac:dyDescent="0.25">
      <c r="A66" s="205"/>
      <c r="B66" s="200"/>
      <c r="C66" s="201"/>
      <c r="D66" s="9">
        <f>'2. Descripción del Riesgo'!D57</f>
        <v>0</v>
      </c>
      <c r="E66" s="201"/>
      <c r="F66" s="198"/>
      <c r="G66" s="198"/>
      <c r="H66" s="207"/>
      <c r="I66" s="136">
        <f>'5. Diseño de Controles'!E51</f>
        <v>0</v>
      </c>
      <c r="J66" s="198"/>
      <c r="K66" s="198"/>
      <c r="L66" s="199"/>
      <c r="M66" s="119"/>
      <c r="N66" s="138">
        <f>'5. Diseño de Controles'!F51</f>
        <v>0</v>
      </c>
      <c r="O66" s="110">
        <f>'5. Diseño de Controles'!G51</f>
        <v>0</v>
      </c>
      <c r="P66" s="110">
        <f>'5. Diseño de Controles'!H51</f>
        <v>0</v>
      </c>
      <c r="Q66" s="110">
        <f>'5. Diseño de Controles'!I51</f>
        <v>0</v>
      </c>
      <c r="R66" s="9">
        <f>'5. Diseño de Controles'!J51</f>
        <v>0</v>
      </c>
      <c r="S66" s="9">
        <f>'5. Diseño de Controles'!K51</f>
        <v>0</v>
      </c>
      <c r="T66" s="9">
        <f>'5. Diseño de Controles'!L51</f>
        <v>0</v>
      </c>
      <c r="U66" s="110">
        <f>'5. Diseño de Controles'!M51</f>
        <v>0</v>
      </c>
      <c r="V66" s="110">
        <f>'7. Indicadores'!C51</f>
        <v>0</v>
      </c>
      <c r="W66" s="132">
        <v>4</v>
      </c>
      <c r="X66" s="132">
        <v>5</v>
      </c>
      <c r="Y66" s="132">
        <v>50</v>
      </c>
      <c r="Z66" s="133">
        <f t="shared" si="0"/>
        <v>0.8</v>
      </c>
      <c r="AA66" s="130"/>
    </row>
    <row r="67" spans="1:27" ht="180" x14ac:dyDescent="0.25">
      <c r="A67" s="206" t="s">
        <v>953</v>
      </c>
      <c r="B67" s="200">
        <v>17</v>
      </c>
      <c r="C67" s="201" t="str">
        <f>'1. Identificación del riesgo'!C28</f>
        <v>Recibir o solicitar dadivas a los ciudadanos, para, por acción u omisión, actuar a favor de terceros, en desarrollo de las competencias de la Secretaría de Gobierno, relacionadas con la conservación y el restablecimiento del orden público, control de calidad, precios y/o pesas y medidas.</v>
      </c>
      <c r="D67" s="9" t="str">
        <f>'2. Descripción del Riesgo'!D58</f>
        <v>Ausencia de visibilidad de la gestión de gobierno a través de información noticiosa o informes de gestión</v>
      </c>
      <c r="E67" s="201" t="str">
        <f>'2. Descripción del Riesgo'!E58</f>
        <v>1-Investigaciones disciplinarias,2-Demandas, 3-Denuncia, 4-Afectación de la imagen, 5-Sanciones penales.</v>
      </c>
      <c r="F67" s="198" t="str">
        <f>'3. Probabilidad'!C27</f>
        <v>IMPROBABLE</v>
      </c>
      <c r="G67" s="198" t="str">
        <f>'4. Impacto'!AP22</f>
        <v>MODERADO</v>
      </c>
      <c r="H67" s="207" t="str">
        <f>IF(OR(F67=0,G67=0),"",INDEX('Mapa de Calor'!$D$5:$H$9,MATCH(Mapa_de_Riesgo!F67,'Mapa de Calor'!$B$5:$B$9,0),MATCH(Mapa_de_Riesgo!G67,'Mapa de Calor'!$D$10:$H$10,0)))</f>
        <v>Zona Moderada</v>
      </c>
      <c r="I67" s="136" t="str">
        <f>'5. Diseño de Controles'!E52</f>
        <v>Reducir</v>
      </c>
      <c r="J67" s="198" t="str">
        <f>IF('6.Análisis_de_controles'!V52="FUERTE",IF(F67="CASI SEGURO","POSIBLE",IF(F67="PROBABLE","IMPROBABLE",IF(F67="POSIBLE","RARA VEZ",IF(F67="IMPROBABLE","RARA VEZ",IF(F67="RARA VEZ","RARA VEZ"))))),IF('6.Análisis_de_controles'!V52="MODERADO",IF(F67="CASI SEGURO","PROBABLE",IF(F67="PROBABLE","POSIBLE",IF(F67="POSIBLE","IMPROBABLE",IF(F67="IMPROBABLE","RARA VEZ",IF(F67="RARA VEZ","RARA VEZ"))))),IF('6.Análisis_de_controles'!V52="DÉBIL",F67)))</f>
        <v>RARA VEZ</v>
      </c>
      <c r="K67" s="198" t="str">
        <f t="shared" ref="K67" si="16">G67</f>
        <v>MODERADO</v>
      </c>
      <c r="L67" s="199" t="str">
        <f>IF(OR(F67=0,G67=0),"",INDEX('Mapa de Calor'!$D$5:$H$9,MATCH(J67,'Mapa de Calor'!$B$5:$B$9,0),MATCH(K67,'Mapa de Calor'!$D$10:$H$10,0)))</f>
        <v>Zona Moderada</v>
      </c>
      <c r="M67" s="119">
        <v>17</v>
      </c>
      <c r="N67" s="138" t="str">
        <f>'5. Diseño de Controles'!F52</f>
        <v>Publicar permanentemente los resultados de la gestión del proceso; en especial; los de mayor impacto: orden público y seguridad</v>
      </c>
      <c r="O67" s="110" t="str">
        <f>'5. Diseño de Controles'!G52</f>
        <v>Preventivo</v>
      </c>
      <c r="P67" s="110" t="str">
        <f>'5. Diseño de Controles'!H52</f>
        <v>Secretaría de Gobierno y Participación Ciudadana / Oficina Asesora de Comunicaciones y Prensa</v>
      </c>
      <c r="Q67" s="110" t="str">
        <f>'5. Diseño de Controles'!I52</f>
        <v>Permanente</v>
      </c>
      <c r="R67" s="9" t="str">
        <f>'5. Diseño de Controles'!J52</f>
        <v xml:space="preserve">Mitigar el ocultamiento de actividades relacionadas con el control en materia de seguridad, convivencia ciudadana y restablecimiento del orden público, evitando a su vez, suspicacia en la ciudadanía o reproducción de información confusa </v>
      </c>
      <c r="S67" s="9" t="str">
        <f>'5. Diseño de Controles'!K52</f>
        <v>Cada vez que se desarrolle una actividad de impacto, siempre que no esté sujeta a reserva ni que suponga un riesgo para la entidad o para la seguridad de sus funcionarios</v>
      </c>
      <c r="T67" s="9" t="str">
        <f>'5. Diseño de Controles'!L52</f>
        <v>Cuando se detecten funcionarios recibiendo dádivas para favorecer a infractores del orden público, de la sana convivencia, la calidad de bienes o servicios ofrecidos al público, precios, y/o pesas y medidas por fuera de lo permitido, se aplican los correctivos administrativo y policivos, se levanta un acta de lo actuado y se promueven investigaciones disciplinarias y penales.</v>
      </c>
      <c r="U67" s="110" t="str">
        <f>'5. Diseño de Controles'!M52</f>
        <v>Noticias, comunicados, boletines o informes publicados</v>
      </c>
      <c r="V67" s="110" t="str">
        <f>'7. Indicadores'!C52</f>
        <v>Indicador de Cumplimiento
% de resultados de gestión del proceso publicados</v>
      </c>
      <c r="W67" s="132">
        <v>1</v>
      </c>
      <c r="X67" s="132">
        <v>1</v>
      </c>
      <c r="Y67" s="132">
        <v>35</v>
      </c>
      <c r="Z67" s="133">
        <f t="shared" si="0"/>
        <v>1</v>
      </c>
      <c r="AA67" s="58" t="s">
        <v>1100</v>
      </c>
    </row>
    <row r="68" spans="1:27" ht="35.25" hidden="1" customHeight="1" x14ac:dyDescent="0.25">
      <c r="A68" s="205"/>
      <c r="B68" s="200"/>
      <c r="C68" s="201"/>
      <c r="D68" s="9" t="str">
        <f>'2. Descripción del Riesgo'!D59</f>
        <v>Ausencia de valores éticos, amiguismo, soborno, tráfico de influencias</v>
      </c>
      <c r="E68" s="201"/>
      <c r="F68" s="198"/>
      <c r="G68" s="198"/>
      <c r="H68" s="207"/>
      <c r="I68" s="136" t="str">
        <f>'5. Diseño de Controles'!E53</f>
        <v>Reducir</v>
      </c>
      <c r="J68" s="198"/>
      <c r="K68" s="198"/>
      <c r="L68" s="199"/>
      <c r="M68" s="119"/>
      <c r="N68" s="138" t="str">
        <f>'5. Diseño de Controles'!F53</f>
        <v>Implementación y Socialización del Código de Integridad, que implique el desarrollo institucional de la caja de herramientas (encuestas, compromisos, plan de acción)</v>
      </c>
      <c r="O68" s="110" t="str">
        <f>'5. Diseño de Controles'!G53</f>
        <v>Preventivo</v>
      </c>
      <c r="P68" s="110" t="str">
        <f>'5. Diseño de Controles'!H53</f>
        <v>Líder de Talento Humano</v>
      </c>
      <c r="Q68" s="110" t="str">
        <f>'5. Diseño de Controles'!I53</f>
        <v>1 vez, primer cuatrimestre del 2019</v>
      </c>
      <c r="R68" s="9" t="str">
        <f>'5. Diseño de Controles'!J53</f>
        <v>Interiorizar una cultura institucional basada en la integridad, propiciando la coherencia que debe existir en el servidor público entre sus realizaciones y las promesas o planeación institucional.</v>
      </c>
      <c r="S68" s="9" t="str">
        <f>'5. Diseño de Controles'!K53</f>
        <v>Se debe implementar el Código de Integridad a través de las actividades inherentes al desarrollo de la Caja de Herramientas establecida por la función pública, y una vez adoptado el Código de Integridad se debe socializar a todos los funciones de la entidad.</v>
      </c>
      <c r="T68" s="9" t="str">
        <f>'5. Diseño de Controles'!L53</f>
        <v>Cuando se detecten funcionarios recibiendo dádivas para favorecer a infractores del orden público, de la sana convivencia, la calidad de bienes o servicios ofrecidos al público, precios, y/o pesas y medidas por fuera de lo permitido, se aplican los correctivos administrativo y policivos, se levanta un acta de lo actuado y se promueven investigaciones disciplinarias y penales.</v>
      </c>
      <c r="U68" s="110" t="str">
        <f>'5. Diseño de Controles'!M53</f>
        <v xml:space="preserve">Registros de mesas de trabajo, formatos y encuestas diligenciadas, registros fotográficos y planillas de asistencia de socialización o actas. </v>
      </c>
      <c r="V68" s="110" t="str">
        <f>'7. Indicadores'!C53</f>
        <v>Indicador de Cumplimiento
Código de Integridad adoptado y socializado</v>
      </c>
      <c r="W68" s="132">
        <v>0</v>
      </c>
      <c r="X68" s="132">
        <v>0</v>
      </c>
      <c r="Y68" s="132">
        <v>52</v>
      </c>
      <c r="Z68" s="133" t="e">
        <f t="shared" si="0"/>
        <v>#DIV/0!</v>
      </c>
      <c r="AA68" s="130" t="s">
        <v>1116</v>
      </c>
    </row>
    <row r="69" spans="1:27" ht="0.75" hidden="1" customHeight="1" x14ac:dyDescent="0.25">
      <c r="A69" s="205"/>
      <c r="B69" s="200"/>
      <c r="C69" s="201"/>
      <c r="D69" s="9">
        <f>'2. Descripción del Riesgo'!D60</f>
        <v>0</v>
      </c>
      <c r="E69" s="201"/>
      <c r="F69" s="198"/>
      <c r="G69" s="198"/>
      <c r="H69" s="207"/>
      <c r="I69" s="136">
        <f>'5. Diseño de Controles'!E54</f>
        <v>0</v>
      </c>
      <c r="J69" s="198"/>
      <c r="K69" s="198"/>
      <c r="L69" s="199"/>
      <c r="M69" s="119"/>
      <c r="N69" s="138">
        <f>'5. Diseño de Controles'!F54</f>
        <v>0</v>
      </c>
      <c r="O69" s="110">
        <f>'5. Diseño de Controles'!G54</f>
        <v>0</v>
      </c>
      <c r="P69" s="110">
        <f>'5. Diseño de Controles'!H54</f>
        <v>0</v>
      </c>
      <c r="Q69" s="110">
        <f>'5. Diseño de Controles'!I54</f>
        <v>0</v>
      </c>
      <c r="R69" s="9">
        <f>'5. Diseño de Controles'!J54</f>
        <v>0</v>
      </c>
      <c r="S69" s="9">
        <f>'5. Diseño de Controles'!K54</f>
        <v>0</v>
      </c>
      <c r="T69" s="9">
        <f>'5. Diseño de Controles'!L54</f>
        <v>0</v>
      </c>
      <c r="U69" s="110">
        <f>'5. Diseño de Controles'!M54</f>
        <v>0</v>
      </c>
      <c r="V69" s="110">
        <f>'7. Indicadores'!C54</f>
        <v>0</v>
      </c>
      <c r="W69" s="132"/>
      <c r="X69" s="132"/>
      <c r="Y69" s="132">
        <v>53</v>
      </c>
      <c r="Z69" s="133" t="e">
        <f t="shared" si="0"/>
        <v>#DIV/0!</v>
      </c>
      <c r="AA69" s="130"/>
    </row>
    <row r="70" spans="1:27" ht="135" x14ac:dyDescent="0.25">
      <c r="A70" s="205"/>
      <c r="B70" s="200">
        <v>18</v>
      </c>
      <c r="C70" s="201" t="str">
        <f>'1. Identificación del riesgo'!C29</f>
        <v>Expedición de actos administrativos, políticas, lineamientos u orientaciones contrarias a los intereses generales, en relación con la seguridad y convivencia ciudadana u orden público, con el fin de compensar favores políticos o favorecer a terceros</v>
      </c>
      <c r="D70" s="9" t="str">
        <f>'2. Descripción del Riesgo'!D61</f>
        <v>No socialización o sometimiento a consultas públicas, de políticas y lineamientos que afecten de manera general a la ciudadanía o establecimientos comerciales</v>
      </c>
      <c r="E70" s="201" t="str">
        <f>'2. Descripción del Riesgo'!E61</f>
        <v>1-Demandas contra la entidad, 2-Investigaciones disciplinarias, 3- Inequidad,3-Rechazo de la ciudadanía, 4-Afectación de la imagen institucional, 4-Pérdida de credibilidad, legitimidad y confianza ciudadana.</v>
      </c>
      <c r="F70" s="198" t="str">
        <f>'3. Probabilidad'!C28</f>
        <v>RARA VEZ</v>
      </c>
      <c r="G70" s="198" t="str">
        <f>'4. Impacto'!AP23</f>
        <v>MODERADO</v>
      </c>
      <c r="H70" s="207" t="str">
        <f>IF(OR(F70=0,G70=0),"",INDEX('Mapa de Calor'!$D$5:$H$9,MATCH(Mapa_de_Riesgo!F70,'Mapa de Calor'!$B$5:$B$9,0),MATCH(Mapa_de_Riesgo!G70,'Mapa de Calor'!$D$10:$H$10,0)))</f>
        <v>Zona Moderada</v>
      </c>
      <c r="I70" s="136" t="str">
        <f>'5. Diseño de Controles'!E55</f>
        <v>Reducir</v>
      </c>
      <c r="J70" s="198" t="str">
        <f>IF('6.Análisis_de_controles'!V55="FUERTE",IF(F70="CASI SEGURO","POSIBLE",IF(F70="PROBABLE","IMPROBABLE",IF(F70="POSIBLE","RARA VEZ",IF(F70="IMPROBABLE","RARA VEZ",IF(F70="RARA VEZ","RARA VEZ"))))),IF('6.Análisis_de_controles'!V55="MODERADO",IF(F70="CASI SEGURO","PROBABLE",IF(F70="PROBABLE","POSIBLE",IF(F70="POSIBLE","IMPROBABLE",IF(F70="IMPROBABLE","RARA VEZ",IF(F70="RARA VEZ","RARA VEZ"))))),IF('6.Análisis_de_controles'!V55="DÉBIL",F70)))</f>
        <v>RARA VEZ</v>
      </c>
      <c r="K70" s="198" t="str">
        <f t="shared" ref="K70" si="17">G70</f>
        <v>MODERADO</v>
      </c>
      <c r="L70" s="199" t="str">
        <f>IF(OR(F70=0,G70=0),"",INDEX('Mapa de Calor'!$D$5:$H$9,MATCH(J70,'Mapa de Calor'!$B$5:$B$9,0),MATCH(K70,'Mapa de Calor'!$D$10:$H$10,0)))</f>
        <v>Zona Moderada</v>
      </c>
      <c r="M70" s="119">
        <v>18</v>
      </c>
      <c r="N70" s="138" t="str">
        <f>'5. Diseño de Controles'!F55</f>
        <v>Socializar de manera general, o con las partes afectadas, a través de consulta pública o socialización directa, las políticas o lineamientos de interés general</v>
      </c>
      <c r="O70" s="110" t="str">
        <f>'5. Diseño de Controles'!G55</f>
        <v>Preventivo</v>
      </c>
      <c r="P70" s="110" t="str">
        <f>'5. Diseño de Controles'!H55</f>
        <v>Secretaría de Gobierno y Participación Ciudadana</v>
      </c>
      <c r="Q70" s="110" t="str">
        <f>'5. Diseño de Controles'!I55</f>
        <v>Cada vez que se vaya a expedir una norma o mandato municipal de interés general</v>
      </c>
      <c r="R70" s="9" t="str">
        <f>'5. Diseño de Controles'!J55</f>
        <v>Promover la participación activa de la comunidad en las normas que la pudieran afectar, y que ésta pueda cuestionar cualquier desviación de intereses generales o de la  aplicación de las normas.</v>
      </c>
      <c r="S70" s="9" t="str">
        <f>'5. Diseño de Controles'!K55</f>
        <v>A través de socializaciones dirigidas o grupales con la población objeto, o a través de exposición a consulta pública, del borrador de la iniciativa, siempre tendiendo a la participación comunitaria y la inclusión de nuevas propuestas</v>
      </c>
      <c r="T70" s="9" t="str">
        <f>'5. Diseño de Controles'!L55</f>
        <v>En el evento de detectarse la proyección de actos administrativos, políticas u orientaciones irregulares o que no correspondan con los soportes probatorios o con los intereses de la entidad, se requiere al funcionario que proyecta para que aclare, sustente o corrija.</v>
      </c>
      <c r="U70" s="110" t="str">
        <f>'5. Diseño de Controles'!M55</f>
        <v>Actas, registros de socialización, pantallazo de consulta pública</v>
      </c>
      <c r="V70" s="110" t="str">
        <f>'7. Indicadores'!C55</f>
        <v>Indicador de Gestión
# de políticas, lineamientos o actuaciones de interés general socializadas con parte interesadas / # de políticas, lineamientos o actuaciones de interés general decretadas *100</v>
      </c>
      <c r="W70" s="132">
        <v>1</v>
      </c>
      <c r="X70" s="132">
        <v>1</v>
      </c>
      <c r="Y70" s="132">
        <v>36</v>
      </c>
      <c r="Z70" s="133">
        <f t="shared" si="0"/>
        <v>1</v>
      </c>
      <c r="AA70" s="58" t="s">
        <v>1100</v>
      </c>
    </row>
    <row r="71" spans="1:27" ht="135" x14ac:dyDescent="0.25">
      <c r="A71" s="205"/>
      <c r="B71" s="200"/>
      <c r="C71" s="201"/>
      <c r="D71" s="9" t="str">
        <f>'2. Descripción del Riesgo'!D62</f>
        <v>Desactualización sobre normas y políticas en materia de convicencia, seguridad ciudadana y orden público.</v>
      </c>
      <c r="E71" s="201"/>
      <c r="F71" s="198"/>
      <c r="G71" s="198"/>
      <c r="H71" s="207"/>
      <c r="I71" s="136" t="str">
        <f>'5. Diseño de Controles'!E56</f>
        <v>Reducir</v>
      </c>
      <c r="J71" s="198"/>
      <c r="K71" s="198"/>
      <c r="L71" s="199"/>
      <c r="M71" s="119">
        <v>18</v>
      </c>
      <c r="N71" s="138" t="str">
        <f>'5. Diseño de Controles'!F56</f>
        <v>Capacitación a funcionarios del procesos sobre normatividad y lineamientos  vigentes, en materia de seguridad ciudadana y orden público</v>
      </c>
      <c r="O71" s="110" t="str">
        <f>'5. Diseño de Controles'!G56</f>
        <v>Preventivo</v>
      </c>
      <c r="P71" s="110" t="str">
        <f>'5. Diseño de Controles'!H56</f>
        <v>Secretaría de Gobierno y Participación Ciudadana / Líder de Talento Humano</v>
      </c>
      <c r="Q71" s="110" t="str">
        <f>'5. Diseño de Controles'!I56</f>
        <v>Primer Semestre del 2019</v>
      </c>
      <c r="R71" s="9" t="str">
        <f>'5. Diseño de Controles'!J56</f>
        <v>Fortalecer las competencias de los servidores públicos del proceso y alertar sobre las posibles acciones u omisiones contrarias a las disposiciones legales que representan un riesgo para la entidad y el funcionario</v>
      </c>
      <c r="S71" s="9" t="str">
        <f>'5. Diseño de Controles'!K56</f>
        <v>Inclusión en el Plan de Capacitación Institucional PIC, de al menos una jornada de capacitación en los roles, alcances e impedimentos, en desarrollo de las funciones de seguridad, convivencia y orden público</v>
      </c>
      <c r="T71" s="9" t="str">
        <f>'5. Diseño de Controles'!L56</f>
        <v>En el evento de detectarse la proyección de actos administrativos, políticas u orientaciones irregulares o que no correspondan con los soportes probatorios o con los intereses de la entidad, se requiere al funcionario que proyecta para que aclare, sustente o corrija.</v>
      </c>
      <c r="U71" s="110" t="str">
        <f>'5. Diseño de Controles'!M56</f>
        <v>Planilla de asistencia, registros fotográficos o fílmicos</v>
      </c>
      <c r="V71" s="110" t="str">
        <f>'7. Indicadores'!C56</f>
        <v>Indicador de Gestión
# de capacitaciones realizadas / # de capacitaciones programadas *100</v>
      </c>
      <c r="W71" s="132">
        <v>0</v>
      </c>
      <c r="X71" s="132">
        <v>1</v>
      </c>
      <c r="Y71" s="132">
        <v>37</v>
      </c>
      <c r="Z71" s="133">
        <f t="shared" si="0"/>
        <v>0</v>
      </c>
      <c r="AA71" s="130" t="s">
        <v>1105</v>
      </c>
    </row>
    <row r="72" spans="1:27" ht="2.25" customHeight="1" x14ac:dyDescent="0.25">
      <c r="A72" s="205"/>
      <c r="B72" s="200"/>
      <c r="C72" s="201"/>
      <c r="D72" s="9">
        <f>'2. Descripción del Riesgo'!D63</f>
        <v>0</v>
      </c>
      <c r="E72" s="201"/>
      <c r="F72" s="198"/>
      <c r="G72" s="198"/>
      <c r="H72" s="207"/>
      <c r="I72" s="136">
        <f>'5. Diseño de Controles'!E57</f>
        <v>0</v>
      </c>
      <c r="J72" s="198"/>
      <c r="K72" s="198"/>
      <c r="L72" s="199"/>
      <c r="M72" s="119"/>
      <c r="N72" s="138">
        <f>'5. Diseño de Controles'!F57</f>
        <v>0</v>
      </c>
      <c r="O72" s="110">
        <f>'5. Diseño de Controles'!G57</f>
        <v>0</v>
      </c>
      <c r="P72" s="110">
        <f>'5. Diseño de Controles'!H57</f>
        <v>0</v>
      </c>
      <c r="Q72" s="110">
        <f>'5. Diseño de Controles'!I57</f>
        <v>0</v>
      </c>
      <c r="R72" s="9">
        <f>'5. Diseño de Controles'!J57</f>
        <v>0</v>
      </c>
      <c r="S72" s="9">
        <f>'5. Diseño de Controles'!K57</f>
        <v>0</v>
      </c>
      <c r="T72" s="9">
        <f>'5. Diseño de Controles'!L57</f>
        <v>0</v>
      </c>
      <c r="U72" s="110">
        <f>'5. Diseño de Controles'!M57</f>
        <v>0</v>
      </c>
      <c r="V72" s="110">
        <f>'7. Indicadores'!C57</f>
        <v>0</v>
      </c>
      <c r="W72" s="132">
        <v>5</v>
      </c>
      <c r="X72" s="132">
        <v>8</v>
      </c>
      <c r="Y72" s="132">
        <v>56</v>
      </c>
      <c r="Z72" s="133">
        <f t="shared" si="0"/>
        <v>0.625</v>
      </c>
      <c r="AA72" s="130"/>
    </row>
    <row r="73" spans="1:27" ht="150" x14ac:dyDescent="0.25">
      <c r="A73" s="205"/>
      <c r="B73" s="200">
        <v>19</v>
      </c>
      <c r="C73" s="201" t="str">
        <f>'1. Identificación del riesgo'!C30</f>
        <v>Permitir el funcionamiento de manera premeditada,  o no sancionar a establecimientos comerciales o industriales que no están registrados o no cuentan con las licencias y permisos.</v>
      </c>
      <c r="D73" s="9" t="str">
        <f>'2. Descripción del Riesgo'!D64</f>
        <v>Falta de Operativos de Control</v>
      </c>
      <c r="E73" s="201" t="str">
        <f>'2. Descripción del Riesgo'!E64</f>
        <v>1-Problemas de orden público, 2-Inequidad, 3-Aumento de la seguridad e ilegalidad, 4-investigaciones disciplinarias y penales, 4-Pérdida de autoridad, 5-Desmejoramiento de la imagen pública</v>
      </c>
      <c r="F73" s="198" t="str">
        <f>'3. Probabilidad'!C29</f>
        <v>POSIBLE</v>
      </c>
      <c r="G73" s="198" t="str">
        <f>'4. Impacto'!AP24</f>
        <v>MODERADO</v>
      </c>
      <c r="H73" s="207" t="str">
        <f>IF(OR(F73=0,G73=0),"",INDEX('Mapa de Calor'!$D$5:$H$9,MATCH(Mapa_de_Riesgo!F73,'Mapa de Calor'!$B$5:$B$9,0),MATCH(Mapa_de_Riesgo!G73,'Mapa de Calor'!$D$10:$H$10,0)))</f>
        <v xml:space="preserve"> Zona Alta</v>
      </c>
      <c r="I73" s="136" t="str">
        <f>'5. Diseño de Controles'!E58</f>
        <v>Reducir</v>
      </c>
      <c r="J73" s="198" t="str">
        <f>IF('6.Análisis_de_controles'!V58="FUERTE",IF(F73="CASI SEGURO","POSIBLE",IF(F73="PROBABLE","IMPROBABLE",IF(F73="POSIBLE","RARA VEZ",IF(F73="IMPROBABLE","RARA VEZ",IF(F73="RARA VEZ","RARA VEZ"))))),IF('6.Análisis_de_controles'!V58="MODERADO",IF(F73="CASI SEGURO","PROBABLE",IF(F73="PROBABLE","POSIBLE",IF(F73="POSIBLE","IMPROBABLE",IF(F73="IMPROBABLE","RARA VEZ",IF(F73="RARA VEZ","RARA VEZ"))))),IF('6.Análisis_de_controles'!V58="DÉBIL",F73)))</f>
        <v>RARA VEZ</v>
      </c>
      <c r="K73" s="198" t="str">
        <f t="shared" ref="K73" si="18">G73</f>
        <v>MODERADO</v>
      </c>
      <c r="L73" s="199" t="str">
        <f>IF(OR(F73=0,G73=0),"",INDEX('Mapa de Calor'!$D$5:$H$9,MATCH(J73,'Mapa de Calor'!$B$5:$B$9,0),MATCH(K73,'Mapa de Calor'!$D$10:$H$10,0)))</f>
        <v>Zona Moderada</v>
      </c>
      <c r="M73" s="119">
        <v>19</v>
      </c>
      <c r="N73" s="138" t="str">
        <f>'5. Diseño de Controles'!F58</f>
        <v>Ejecutar con apoyo de la Policía Nacional Operativos de Control</v>
      </c>
      <c r="O73" s="110" t="str">
        <f>'5. Diseño de Controles'!G58</f>
        <v>Preventivo</v>
      </c>
      <c r="P73" s="110" t="str">
        <f>'5. Diseño de Controles'!H58</f>
        <v>Secretaría de Gobierno y Participación Ciudadana</v>
      </c>
      <c r="Q73" s="110" t="str">
        <f>'5. Diseño de Controles'!I58</f>
        <v>Durante todo el año</v>
      </c>
      <c r="R73" s="9" t="str">
        <f>'5. Diseño de Controles'!J58</f>
        <v>Programar operativos de control para contrarrestar el funcionamiento ilegal de establecimientos comerciales o industriales en el municipio, así como de aquellos que incumplan con las normas de convivencia y seguridad ciudadana.</v>
      </c>
      <c r="S73" s="9" t="str">
        <f>'5. Diseño de Controles'!K58</f>
        <v xml:space="preserve">Agendado con la Policía Nacional, las actividades de control </v>
      </c>
      <c r="T73" s="9" t="str">
        <f>'5. Diseño de Controles'!L58</f>
        <v xml:space="preserve">Cuando, en los controles administrativos o policivos, se encuentren establecimientos públicos comerciales o industriales abiertos y funcionando sin el lleno de requisitos y licencias, se restringe su funcionamiento y operación y se promueven las actuaciones de policía y administrativas que correspondan </v>
      </c>
      <c r="U73" s="110" t="str">
        <f>'5. Diseño de Controles'!M58</f>
        <v>Registros, indicadores, noticias o evidencias en general de realización de operativos de control</v>
      </c>
      <c r="V73" s="110" t="str">
        <f>'7. Indicadores'!C58</f>
        <v>Indicador de Gestión
# de operativos de control desarrollados/# de operativos de control programados *100</v>
      </c>
      <c r="W73" s="132">
        <v>1</v>
      </c>
      <c r="X73" s="132">
        <v>1</v>
      </c>
      <c r="Y73" s="132">
        <v>38</v>
      </c>
      <c r="Z73" s="133">
        <f t="shared" si="0"/>
        <v>1</v>
      </c>
      <c r="AA73" s="58" t="s">
        <v>1100</v>
      </c>
    </row>
    <row r="74" spans="1:27" ht="33.75" hidden="1" customHeight="1" x14ac:dyDescent="0.25">
      <c r="A74" s="205"/>
      <c r="B74" s="200"/>
      <c r="C74" s="201"/>
      <c r="D74" s="9" t="str">
        <f>'2. Descripción del Riesgo'!D65</f>
        <v>Ausencia de valores éticos, amiguismo, soborno, tráfico de influencias</v>
      </c>
      <c r="E74" s="201"/>
      <c r="F74" s="198"/>
      <c r="G74" s="198"/>
      <c r="H74" s="207"/>
      <c r="I74" s="136" t="str">
        <f>'5. Diseño de Controles'!E59</f>
        <v>Reducir</v>
      </c>
      <c r="J74" s="198"/>
      <c r="K74" s="198"/>
      <c r="L74" s="199"/>
      <c r="M74" s="119"/>
      <c r="N74" s="138" t="str">
        <f>'5. Diseño de Controles'!F59</f>
        <v xml:space="preserve">Realizar una capacitación sobre Valores y principios para promover la rectitud, el código de integridad del servidor público  y el respeto por el erario público. </v>
      </c>
      <c r="O74" s="110" t="str">
        <f>'5. Diseño de Controles'!G59</f>
        <v>Preventivo</v>
      </c>
      <c r="P74" s="110" t="str">
        <f>'5. Diseño de Controles'!H59</f>
        <v>Líder de Talento Humano</v>
      </c>
      <c r="Q74" s="110" t="str">
        <f>'5. Diseño de Controles'!I59</f>
        <v>1 vez, en el primer semestre del 2019</v>
      </c>
      <c r="R74" s="9" t="str">
        <f>'5. Diseño de Controles'!J59</f>
        <v>Promover en los funcionarios el  cumplimiento de los valores y principios éticos y el respeto por el erario público</v>
      </c>
      <c r="S74" s="9" t="str">
        <f>'5. Diseño de Controles'!K59</f>
        <v>Se comunica la necesidad a Talento humano para que la incorpore en el plan de capacitación. Se realiza la actividad en una capacitación grupal en la que se promueva la rectitud, el código de integridad y el respeto por el erario público.</v>
      </c>
      <c r="T74" s="9" t="str">
        <f>'5. Diseño de Controles'!L59</f>
        <v xml:space="preserve">Cuando, en los controles administrativos o policivos, se encuentren establecimientos públicos comerciales o industriales abiertos y funcionando sin el lleno de requisitos y licencias, se restringe su funcionamiento y operación y se promueven las actuaciones de policía y administrativas que correspondan </v>
      </c>
      <c r="U74" s="110" t="str">
        <f>'5. Diseño de Controles'!M59</f>
        <v>Planilla de asistencia, registros fotográficos o fílmicos</v>
      </c>
      <c r="V74" s="110" t="str">
        <f>'7. Indicadores'!C59</f>
        <v xml:space="preserve">Indicador de Gestión
# de capacitaciones sobre valores y principios para promover la rectitud, el código de integridad y el respeto por lo público / # de talleres programados en el año sobre ese tema *100     </v>
      </c>
      <c r="W74" s="132"/>
      <c r="X74" s="132"/>
      <c r="Y74" s="132">
        <v>58</v>
      </c>
      <c r="Z74" s="133" t="e">
        <f t="shared" si="0"/>
        <v>#DIV/0!</v>
      </c>
      <c r="AA74" s="130" t="s">
        <v>1115</v>
      </c>
    </row>
    <row r="75" spans="1:27" ht="1.5" hidden="1" customHeight="1" x14ac:dyDescent="0.25">
      <c r="A75" s="205"/>
      <c r="B75" s="200"/>
      <c r="C75" s="201"/>
      <c r="D75" s="9">
        <f>'2. Descripción del Riesgo'!D66</f>
        <v>0</v>
      </c>
      <c r="E75" s="201"/>
      <c r="F75" s="198"/>
      <c r="G75" s="198"/>
      <c r="H75" s="207"/>
      <c r="I75" s="136">
        <f>'5. Diseño de Controles'!E60</f>
        <v>0</v>
      </c>
      <c r="J75" s="198"/>
      <c r="K75" s="198"/>
      <c r="L75" s="199"/>
      <c r="M75" s="119"/>
      <c r="N75" s="138">
        <f>'5. Diseño de Controles'!F60</f>
        <v>0</v>
      </c>
      <c r="O75" s="110">
        <f>'5. Diseño de Controles'!G60</f>
        <v>0</v>
      </c>
      <c r="P75" s="110">
        <f>'5. Diseño de Controles'!H60</f>
        <v>0</v>
      </c>
      <c r="Q75" s="110">
        <f>'5. Diseño de Controles'!I60</f>
        <v>0</v>
      </c>
      <c r="R75" s="9">
        <f>'5. Diseño de Controles'!J60</f>
        <v>0</v>
      </c>
      <c r="S75" s="9">
        <f>'5. Diseño de Controles'!K60</f>
        <v>0</v>
      </c>
      <c r="T75" s="9">
        <f>'5. Diseño de Controles'!L60</f>
        <v>0</v>
      </c>
      <c r="U75" s="110">
        <f>'5. Diseño de Controles'!M60</f>
        <v>0</v>
      </c>
      <c r="V75" s="110">
        <f>'7. Indicadores'!C60</f>
        <v>0</v>
      </c>
      <c r="W75" s="132"/>
      <c r="X75" s="132"/>
      <c r="Y75" s="132">
        <v>59</v>
      </c>
      <c r="Z75" s="133" t="e">
        <f t="shared" si="0"/>
        <v>#DIV/0!</v>
      </c>
      <c r="AA75" s="130"/>
    </row>
    <row r="76" spans="1:27" ht="150" x14ac:dyDescent="0.25">
      <c r="A76" s="205"/>
      <c r="B76" s="200">
        <v>20</v>
      </c>
      <c r="C76" s="201" t="str">
        <f>'1. Identificación del riesgo'!C31</f>
        <v>Simular eventos de rendición de cuenta y/o audiencias públicas con participación exclusiva de amigos de la administración y funcionarios, privando o limitando el acceso de los diferentes actores sociales para la formulación de preguntas y/o solicitud de aclaraciones sobre la ejecución del gasto público.</v>
      </c>
      <c r="D76" s="9" t="str">
        <f>'2. Descripción del Riesgo'!D67</f>
        <v>Desconcomimiento sobre el alcance, expresiones y modalidades de la rendición de cuentas establecida en la política nacional</v>
      </c>
      <c r="E76" s="201" t="str">
        <f>'2. Descripción del Riesgo'!E67</f>
        <v>1- Desconfianza ciudadana, 2- pérdida de credibilidad, 3- incumplimiento de la misión institucional, 4- desestímulo a la participación ciudadana y el control social, 5- ocultamiento de irregularidades o deficien</v>
      </c>
      <c r="F76" s="198" t="str">
        <f>'3. Probabilidad'!C30</f>
        <v>POSIBLE</v>
      </c>
      <c r="G76" s="198" t="str">
        <f>'4. Impacto'!AP25</f>
        <v>MODERADO</v>
      </c>
      <c r="H76" s="207" t="str">
        <f>IF(OR(F76=0,G76=0),"",INDEX('Mapa de Calor'!$D$5:$H$9,MATCH(Mapa_de_Riesgo!F76,'Mapa de Calor'!$B$5:$B$9,0),MATCH(Mapa_de_Riesgo!G76,'Mapa de Calor'!$D$10:$H$10,0)))</f>
        <v xml:space="preserve"> Zona Alta</v>
      </c>
      <c r="I76" s="136" t="str">
        <f>'5. Diseño de Controles'!E61</f>
        <v>Reducir</v>
      </c>
      <c r="J76" s="198" t="str">
        <f>IF('6.Análisis_de_controles'!V61="FUERTE",IF(F76="CASI SEGURO","POSIBLE",IF(F76="PROBABLE","IMPROBABLE",IF(F76="POSIBLE","RARA VEZ",IF(F76="IMPROBABLE","RARA VEZ",IF(F76="RARA VEZ","RARA VEZ"))))),IF('6.Análisis_de_controles'!V61="MODERADO",IF(F76="CASI SEGURO","PROBABLE",IF(F76="PROBABLE","POSIBLE",IF(F76="POSIBLE","IMPROBABLE",IF(F76="IMPROBABLE","RARA VEZ",IF(F76="RARA VEZ","RARA VEZ"))))),IF('6.Análisis_de_controles'!V61="DÉBIL",F76)))</f>
        <v>RARA VEZ</v>
      </c>
      <c r="K76" s="198" t="str">
        <f t="shared" ref="K76" si="19">G76</f>
        <v>MODERADO</v>
      </c>
      <c r="L76" s="199" t="str">
        <f>IF(OR(F76=0,G76=0),"",INDEX('Mapa de Calor'!$D$5:$H$9,MATCH(J76,'Mapa de Calor'!$B$5:$B$9,0),MATCH(K76,'Mapa de Calor'!$D$10:$H$10,0)))</f>
        <v>Zona Moderada</v>
      </c>
      <c r="M76" s="119">
        <v>20</v>
      </c>
      <c r="N76" s="138" t="str">
        <f>'5. Diseño de Controles'!F61</f>
        <v>Capacitación  sobre el  alcance, objetivos y modalidades de la rendición de cuentas</v>
      </c>
      <c r="O76" s="110" t="str">
        <f>'5. Diseño de Controles'!G61</f>
        <v>Preventivo</v>
      </c>
      <c r="P76" s="110" t="str">
        <f>'5. Diseño de Controles'!H61</f>
        <v>Secretaría de Gobierno y Participación Ciudadana / Líder de Talento Humano</v>
      </c>
      <c r="Q76" s="110" t="str">
        <f>'5. Diseño de Controles'!I61</f>
        <v>Segundo Semestre del 2019</v>
      </c>
      <c r="R76" s="9" t="str">
        <f>'5. Diseño de Controles'!J61</f>
        <v>Formar a los funcionarios del proceso o entidad, en el alcance, objetivos, finalidad y desarrollo metodológico de los procesos de rendición de cuentas, fases: información, diálogo, lenguaje claro e incentivos.</v>
      </c>
      <c r="S76" s="9" t="str">
        <f>'5. Diseño de Controles'!K61</f>
        <v>Programar la capacitación en el Plan Institucional de Capacitaciones de la Vigencia</v>
      </c>
      <c r="T76" s="9" t="str">
        <f>'5. Diseño de Controles'!L61</f>
        <v xml:space="preserve">Cuando se advierta que no se hacen las convocatorias abiertas y masivas para la realización y partiicipacion de los eventos de Rendición de cuentas, a traves de los medios y canales adecuados, se requiere a los involucrados para que aclaren y expliquen, y para que hagan las convocatorias públicas, abiertas y por canales masivos </v>
      </c>
      <c r="U76" s="110" t="str">
        <f>'5. Diseño de Controles'!M61</f>
        <v>Planilla de asistencia, registros fotográficos o fílmicos</v>
      </c>
      <c r="V76" s="110" t="str">
        <f>'7. Indicadores'!C61</f>
        <v>Indicador de Gestión
# de capacitaciones realizadas / # de capacitaciones programadas *100</v>
      </c>
      <c r="W76" s="132">
        <v>1</v>
      </c>
      <c r="X76" s="132">
        <v>1</v>
      </c>
      <c r="Y76" s="132">
        <v>39</v>
      </c>
      <c r="Z76" s="133">
        <f t="shared" si="0"/>
        <v>1</v>
      </c>
      <c r="AA76" s="58" t="s">
        <v>1108</v>
      </c>
    </row>
    <row r="77" spans="1:27" ht="150" x14ac:dyDescent="0.25">
      <c r="A77" s="205"/>
      <c r="B77" s="200"/>
      <c r="C77" s="201"/>
      <c r="D77" s="9" t="str">
        <f>'2. Descripción del Riesgo'!D68</f>
        <v>Restricciones o limitado alcance en las convocatorias de rendición de cuentas</v>
      </c>
      <c r="E77" s="201"/>
      <c r="F77" s="198"/>
      <c r="G77" s="198"/>
      <c r="H77" s="207"/>
      <c r="I77" s="136" t="str">
        <f>'5. Diseño de Controles'!E62</f>
        <v>Reducir</v>
      </c>
      <c r="J77" s="198"/>
      <c r="K77" s="198"/>
      <c r="L77" s="199"/>
      <c r="M77" s="119">
        <v>20</v>
      </c>
      <c r="N77" s="138" t="str">
        <f>'5. Diseño de Controles'!F62</f>
        <v xml:space="preserve">Convocatorias abiertas y masivas, empleando todos los medios y canales dispuestos y comúnmente empleados por la entidad </v>
      </c>
      <c r="O77" s="110" t="str">
        <f>'5. Diseño de Controles'!G62</f>
        <v>Preventivo</v>
      </c>
      <c r="P77" s="110" t="str">
        <f>'5. Diseño de Controles'!H62</f>
        <v>Secretaría de Gobierno y Participación Ciudadana / Oficina Asesora de Comunicaciones y Prensa</v>
      </c>
      <c r="Q77" s="110" t="str">
        <f>'5. Diseño de Controles'!I62</f>
        <v>Permanente</v>
      </c>
      <c r="R77" s="9" t="str">
        <f>'5. Diseño de Controles'!J62</f>
        <v>Promover la participación amplia y activa de todas las expresiones de control interesadas, en los procesos de rendición de cuentas que desarrolla la  entidad, tales como: foros, audiencias públicas,  consejos comunitarios, entre otros</v>
      </c>
      <c r="S77" s="9" t="str">
        <f>'5. Diseño de Controles'!K62</f>
        <v>Toda invitación debe ser extensiva según población objeto a participar, y siempre que sea posible, tratándose principalmente de las convocatorias abiertas al público en general, se deben emplear todos los canales empleados comúnmente para las comunicaciones.</v>
      </c>
      <c r="T77" s="9" t="str">
        <f>'5. Diseño de Controles'!L62</f>
        <v xml:space="preserve">Cuando se advierta que no se hacen las convocatorias abiertas y masivas para la realización y partiicipacion de los eventos de Rendición de cuentas, a traves de los medios y canales adecuados, se requiere a los involucrados para que aclaren y expliquen, y para que hagan las convocatorias públicas, abiertas y por canales masivos </v>
      </c>
      <c r="U77" s="110" t="str">
        <f>'5. Diseño de Controles'!M62</f>
        <v>Convocatorias emitidas por diferentes canales o medios</v>
      </c>
      <c r="V77" s="110" t="str">
        <f>'7. Indicadores'!C62</f>
        <v>Indicador de Gestión
# de convocatorias abiertas y masivas de rendición de cuentas que emplearon diversos canales/ # convocatorias de rendición de cuentas *100</v>
      </c>
      <c r="W77" s="132">
        <v>1</v>
      </c>
      <c r="X77" s="132">
        <v>1</v>
      </c>
      <c r="Y77" s="132">
        <v>40</v>
      </c>
      <c r="Z77" s="133">
        <f t="shared" si="0"/>
        <v>1</v>
      </c>
      <c r="AA77" s="58" t="s">
        <v>1109</v>
      </c>
    </row>
    <row r="78" spans="1:27" ht="1.5" customHeight="1" x14ac:dyDescent="0.25">
      <c r="A78" s="205"/>
      <c r="B78" s="200"/>
      <c r="C78" s="201"/>
      <c r="D78" s="9">
        <f>'2. Descripción del Riesgo'!D69</f>
        <v>0</v>
      </c>
      <c r="E78" s="201"/>
      <c r="F78" s="198"/>
      <c r="G78" s="198"/>
      <c r="H78" s="207"/>
      <c r="I78" s="136">
        <f>'5. Diseño de Controles'!E63</f>
        <v>0</v>
      </c>
      <c r="J78" s="198"/>
      <c r="K78" s="198"/>
      <c r="L78" s="199"/>
      <c r="M78" s="119"/>
      <c r="N78" s="138">
        <f>'5. Diseño de Controles'!F63</f>
        <v>0</v>
      </c>
      <c r="O78" s="110">
        <f>'5. Diseño de Controles'!G63</f>
        <v>0</v>
      </c>
      <c r="P78" s="110">
        <f>'5. Diseño de Controles'!H63</f>
        <v>0</v>
      </c>
      <c r="Q78" s="110">
        <f>'5. Diseño de Controles'!I63</f>
        <v>0</v>
      </c>
      <c r="R78" s="9">
        <f>'5. Diseño de Controles'!J63</f>
        <v>0</v>
      </c>
      <c r="S78" s="9">
        <f>'5. Diseño de Controles'!K63</f>
        <v>0</v>
      </c>
      <c r="T78" s="9">
        <f>'5. Diseño de Controles'!L63</f>
        <v>0</v>
      </c>
      <c r="U78" s="110">
        <f>'5. Diseño de Controles'!M63</f>
        <v>0</v>
      </c>
      <c r="V78" s="110">
        <f>'7. Indicadores'!C63</f>
        <v>0</v>
      </c>
      <c r="W78" s="132">
        <v>5</v>
      </c>
      <c r="X78" s="132">
        <v>8</v>
      </c>
      <c r="Y78" s="132">
        <v>62</v>
      </c>
      <c r="Z78" s="133">
        <f t="shared" si="0"/>
        <v>0.625</v>
      </c>
      <c r="AA78" s="130"/>
    </row>
    <row r="79" spans="1:27" ht="135" x14ac:dyDescent="0.25">
      <c r="A79" s="205"/>
      <c r="B79" s="200">
        <v>21</v>
      </c>
      <c r="C79" s="201" t="str">
        <f>'1. Identificación del riesgo'!C32</f>
        <v>Impedir el acceso y consulta de documentos a los ciudadanos sobre los archivos públicos o a la expedición de copia de los mismos para proteger intereses personales o de terceros.</v>
      </c>
      <c r="D79" s="9" t="str">
        <f>'2. Descripción del Riesgo'!D70</f>
        <v>Desconocimiento sobre las normas de control social y acceso a la información pública</v>
      </c>
      <c r="E79" s="201" t="str">
        <f>'2. Descripción del Riesgo'!E70</f>
        <v>1- Incertidumbre sobre gestión y resultados, 2-pérdida de confianza, 3- deterioro de la autoridad e imagen institucional, 4- desconfianza, 5- desestímulo a la participación ciudadana, 6-ocultamiento de irregularidades, 7-impunidad en la comisión de faltas o despilfarro de bienes</v>
      </c>
      <c r="F79" s="198" t="str">
        <f>'3. Probabilidad'!C31</f>
        <v>PROBABLE</v>
      </c>
      <c r="G79" s="198" t="str">
        <f>'4. Impacto'!AP26</f>
        <v>MODERADO</v>
      </c>
      <c r="H79" s="207" t="str">
        <f>IF(OR(F79=0,G79=0),"",INDEX('Mapa de Calor'!$D$5:$H$9,MATCH(Mapa_de_Riesgo!F79,'Mapa de Calor'!$B$5:$B$9,0),MATCH(Mapa_de_Riesgo!G79,'Mapa de Calor'!$D$10:$H$10,0)))</f>
        <v>Zona Alta</v>
      </c>
      <c r="I79" s="136" t="str">
        <f>'5. Diseño de Controles'!E64</f>
        <v>Reducir</v>
      </c>
      <c r="J79" s="198" t="str">
        <f>IF('6.Análisis_de_controles'!V64="FUERTE",IF(F79="CASI SEGURO","POSIBLE",IF(F79="PROBABLE","IMPROBABLE",IF(F79="POSIBLE","RARA VEZ",IF(F79="IMPROBABLE","RARA VEZ",IF(F79="RARA VEZ","RARA VEZ"))))),IF('6.Análisis_de_controles'!V64="MODERADO",IF(F79="CASI SEGURO","PROBABLE",IF(F79="PROBABLE","POSIBLE",IF(F79="POSIBLE","IMPROBABLE",IF(F79="IMPROBABLE","RARA VEZ",IF(F79="RARA VEZ","RARA VEZ"))))),IF('6.Análisis_de_controles'!V64="DÉBIL",F79)))</f>
        <v>IMPROBABLE</v>
      </c>
      <c r="K79" s="198" t="str">
        <f t="shared" ref="K79" si="20">G79</f>
        <v>MODERADO</v>
      </c>
      <c r="L79" s="199" t="str">
        <f>IF(OR(F79=0,G79=0),"",INDEX('Mapa de Calor'!$D$5:$H$9,MATCH(J79,'Mapa de Calor'!$B$5:$B$9,0),MATCH(K79,'Mapa de Calor'!$D$10:$H$10,0)))</f>
        <v>Zona Moderada</v>
      </c>
      <c r="M79" s="119">
        <v>21</v>
      </c>
      <c r="N79" s="138" t="str">
        <f>'5. Diseño de Controles'!F64</f>
        <v>Capacitación  sobre el  alcance, objetivos y modalidades de control social y acceso a la información pública</v>
      </c>
      <c r="O79" s="110" t="str">
        <f>'5. Diseño de Controles'!G64</f>
        <v>Preventivo</v>
      </c>
      <c r="P79" s="110" t="str">
        <f>'5. Diseño de Controles'!H64</f>
        <v>Secretaría de Gobierno y Participación Ciudadana / Líder de Talento Humano</v>
      </c>
      <c r="Q79" s="110" t="str">
        <f>'5. Diseño de Controles'!I64</f>
        <v>Segundo Semestre del 2019</v>
      </c>
      <c r="R79" s="9" t="str">
        <f>'5. Diseño de Controles'!J64</f>
        <v>Formar a los funcionarios del proceso o entidad, en el alcance, objetivos, finalidad y del control social y el acceso a la información pública</v>
      </c>
      <c r="S79" s="9" t="str">
        <f>'5. Diseño de Controles'!K64</f>
        <v>Programar la capacitación en el Plan Institucional de Capacitaciones de la Vigencia</v>
      </c>
      <c r="T79" s="9" t="str">
        <f>'5. Diseño de Controles'!L64</f>
        <v>Cuando se advierta que no se entrega información pública a la ciudadanía o no se publiica en la página web o en los portales del estado colombiano, se require a quien la genera o custodia para que la entregue o divulge, o remita a Sistemas de la entidad para que la publique</v>
      </c>
      <c r="U79" s="110" t="str">
        <f>'5. Diseño de Controles'!M64</f>
        <v>Planilla de asistencia, registros fotográficos o fílmicos</v>
      </c>
      <c r="V79" s="110" t="str">
        <f>'7. Indicadores'!C64</f>
        <v>Indicador de Gestión
# de capacitaciones realizadas / # de capacitaciones programadas *100</v>
      </c>
      <c r="W79" s="132">
        <v>1</v>
      </c>
      <c r="X79" s="132">
        <v>1</v>
      </c>
      <c r="Y79" s="132">
        <v>41</v>
      </c>
      <c r="Z79" s="133">
        <f t="shared" si="0"/>
        <v>1</v>
      </c>
      <c r="AA79" s="58" t="s">
        <v>1110</v>
      </c>
    </row>
    <row r="80" spans="1:27" ht="31.5" hidden="1" customHeight="1" x14ac:dyDescent="0.25">
      <c r="A80" s="205"/>
      <c r="B80" s="200"/>
      <c r="C80" s="201"/>
      <c r="D80" s="9" t="str">
        <f>'2. Descripción del Riesgo'!D71</f>
        <v>Obstaculización al control social.</v>
      </c>
      <c r="E80" s="201"/>
      <c r="F80" s="198"/>
      <c r="G80" s="198"/>
      <c r="H80" s="207"/>
      <c r="I80" s="136" t="str">
        <f>'5. Diseño de Controles'!E65</f>
        <v>Reducir</v>
      </c>
      <c r="J80" s="198"/>
      <c r="K80" s="198"/>
      <c r="L80" s="199"/>
      <c r="M80" s="119"/>
      <c r="N80" s="138" t="str">
        <f>'5. Diseño de Controles'!F65</f>
        <v>Implementación y Socialización del Código de Integridad, que implique el desarrollo institucional de la caja de herramientas (encuestas, compromisos, plan de acción)</v>
      </c>
      <c r="O80" s="110" t="str">
        <f>'5. Diseño de Controles'!G65</f>
        <v>Preventivo</v>
      </c>
      <c r="P80" s="110" t="str">
        <f>'5. Diseño de Controles'!H65</f>
        <v>Líder de Talento Humano</v>
      </c>
      <c r="Q80" s="110" t="str">
        <f>'5. Diseño de Controles'!I65</f>
        <v>1 vez, primer cuatrimestre del 2019</v>
      </c>
      <c r="R80" s="9" t="str">
        <f>'5. Diseño de Controles'!J65</f>
        <v>Interiorizar una cultura institucional basada en la integridad, propiciando la coherencia que debe existir en el servidor público entre sus realizaciones y las promesas o planeación institucional.</v>
      </c>
      <c r="S80" s="9" t="str">
        <f>'5. Diseño de Controles'!K65</f>
        <v>Se debe implementar el Código de Integridad a través de las actividades inherentes al desarrollo de la Caja de Herramientas establecida por la función pública, y una vez adoptado el Código de Integridad se debe socializar a todos los funciones de la entidad.</v>
      </c>
      <c r="T80" s="9" t="str">
        <f>'5. Diseño de Controles'!L65</f>
        <v>Cuando se advierta que no se entrega información pública a la ciudadanía o no se publiica en la página web o en los portales del estado colombiano, se require a quien la genera o custodia para que la entregue o divulge, o remita a Sistemas de la entidad para que la publique</v>
      </c>
      <c r="U80" s="110" t="str">
        <f>'5. Diseño de Controles'!M65</f>
        <v xml:space="preserve">Registros de mesas de trabajo, formatos y encuestas diligenciadas, registros fotográficos y planillas de asistencia de socialización o actas. </v>
      </c>
      <c r="V80" s="110" t="str">
        <f>'7. Indicadores'!C65</f>
        <v>Indicador de Cumplimiento
Código de Integridad adoptado y socializado</v>
      </c>
      <c r="W80" s="132"/>
      <c r="X80" s="132"/>
      <c r="Y80" s="132">
        <v>64</v>
      </c>
      <c r="Z80" s="133" t="e">
        <f t="shared" si="0"/>
        <v>#DIV/0!</v>
      </c>
      <c r="AA80" s="130"/>
    </row>
    <row r="81" spans="1:27" ht="20.25" hidden="1" x14ac:dyDescent="0.25">
      <c r="A81" s="205"/>
      <c r="B81" s="200"/>
      <c r="C81" s="201"/>
      <c r="D81" s="9">
        <f>'2. Descripción del Riesgo'!D72</f>
        <v>0</v>
      </c>
      <c r="E81" s="201"/>
      <c r="F81" s="198"/>
      <c r="G81" s="198"/>
      <c r="H81" s="207"/>
      <c r="I81" s="136">
        <f>'5. Diseño de Controles'!E66</f>
        <v>0</v>
      </c>
      <c r="J81" s="198"/>
      <c r="K81" s="198"/>
      <c r="L81" s="199"/>
      <c r="M81" s="119"/>
      <c r="N81" s="138">
        <f>'5. Diseño de Controles'!F66</f>
        <v>0</v>
      </c>
      <c r="O81" s="110">
        <f>'5. Diseño de Controles'!G66</f>
        <v>0</v>
      </c>
      <c r="P81" s="110">
        <f>'5. Diseño de Controles'!H66</f>
        <v>0</v>
      </c>
      <c r="Q81" s="110">
        <f>'5. Diseño de Controles'!I66</f>
        <v>0</v>
      </c>
      <c r="R81" s="9">
        <f>'5. Diseño de Controles'!J66</f>
        <v>0</v>
      </c>
      <c r="S81" s="9">
        <f>'5. Diseño de Controles'!K66</f>
        <v>0</v>
      </c>
      <c r="T81" s="9">
        <f>'5. Diseño de Controles'!L66</f>
        <v>0</v>
      </c>
      <c r="U81" s="110">
        <f>'5. Diseño de Controles'!M66</f>
        <v>0</v>
      </c>
      <c r="V81" s="110">
        <f>'7. Indicadores'!C66</f>
        <v>0</v>
      </c>
      <c r="W81" s="132"/>
      <c r="X81" s="132"/>
      <c r="Y81" s="132">
        <v>65</v>
      </c>
      <c r="Z81" s="133" t="e">
        <f t="shared" si="0"/>
        <v>#DIV/0!</v>
      </c>
      <c r="AA81" s="130"/>
    </row>
    <row r="82" spans="1:27" ht="105" x14ac:dyDescent="0.25">
      <c r="A82" s="205"/>
      <c r="B82" s="200">
        <v>22</v>
      </c>
      <c r="C82" s="201" t="str">
        <f>'1. Identificación del riesgo'!C33</f>
        <v>Adulterar información sobre cumplimiento de los términos a las respuestas de las Peticiones, Quejas, Reclamos y Sugerencias para evitar investigaciones, censuras o críticas a la administración.</v>
      </c>
      <c r="D82" s="9" t="str">
        <f>'2. Descripción del Riesgo'!D73</f>
        <v xml:space="preserve">No contar con sistemas de información idóneos para administración y gestión de las peticiones, quejas, reclamos y sugerencias </v>
      </c>
      <c r="E82" s="201" t="str">
        <f>'2. Descripción del Riesgo'!E73</f>
        <v>1-Incumplimiento de términos de atención, 2-ineficiencia administrativa, 3-denuncias, 4-quejas, 5-pérdida de imagen, 6-investigaciones disciplinarias, 7-desestímulo a la participación ciudadana y control social, 8- impunidad en la comisión de irregularidades y ocultamiento de desorden administrativo</v>
      </c>
      <c r="F82" s="198" t="str">
        <f>'3. Probabilidad'!C32</f>
        <v>POSIBLE</v>
      </c>
      <c r="G82" s="198" t="str">
        <f>'4. Impacto'!AP27</f>
        <v>MODERADO</v>
      </c>
      <c r="H82" s="207" t="str">
        <f>IF(OR(F82=0,G82=0),"",INDEX('Mapa de Calor'!$D$5:$H$9,MATCH(Mapa_de_Riesgo!F82,'Mapa de Calor'!$B$5:$B$9,0),MATCH(Mapa_de_Riesgo!G82,'Mapa de Calor'!$D$10:$H$10,0)))</f>
        <v xml:space="preserve"> Zona Alta</v>
      </c>
      <c r="I82" s="136" t="str">
        <f>'5. Diseño de Controles'!E67</f>
        <v>Compartir</v>
      </c>
      <c r="J82" s="198" t="str">
        <f>IF('6.Análisis_de_controles'!V67="FUERTE",IF(F82="CASI SEGURO","POSIBLE",IF(F82="PROBABLE","IMPROBABLE",IF(F82="POSIBLE","RARA VEZ",IF(F82="IMPROBABLE","RARA VEZ",IF(F82="RARA VEZ","RARA VEZ"))))),IF('6.Análisis_de_controles'!V67="MODERADO",IF(F82="CASI SEGURO","PROBABLE",IF(F82="PROBABLE","POSIBLE",IF(F82="POSIBLE","IMPROBABLE",IF(F82="IMPROBABLE","RARA VEZ",IF(F82="RARA VEZ","RARA VEZ"))))),IF('6.Análisis_de_controles'!V67="DÉBIL",F82)))</f>
        <v>RARA VEZ</v>
      </c>
      <c r="K82" s="198" t="str">
        <f t="shared" ref="K82" si="21">G82</f>
        <v>MODERADO</v>
      </c>
      <c r="L82" s="199" t="str">
        <f>IF(OR(F82=0,G82=0),"",INDEX('Mapa de Calor'!$D$5:$H$9,MATCH(J82,'Mapa de Calor'!$B$5:$B$9,0),MATCH(K82,'Mapa de Calor'!$D$10:$H$10,0)))</f>
        <v>Zona Moderada</v>
      </c>
      <c r="M82" s="119">
        <v>22</v>
      </c>
      <c r="N82" s="138" t="str">
        <f>'5. Diseño de Controles'!F67</f>
        <v>Implementar un sistema de información para registrar, administrar y monitorear los términos de respuestas a las peticiones</v>
      </c>
      <c r="O82" s="110" t="str">
        <f>'5. Diseño de Controles'!G67</f>
        <v>Preventivo</v>
      </c>
      <c r="P82" s="110" t="str">
        <f>'5. Diseño de Controles'!H67</f>
        <v>Secretaría Administrativa</v>
      </c>
      <c r="Q82" s="110" t="str">
        <f>'5. Diseño de Controles'!I67</f>
        <v>Segundo Semestre del 2019</v>
      </c>
      <c r="R82" s="9" t="str">
        <f>'5. Diseño de Controles'!J67</f>
        <v>Implementar un sistema de información que administre, monitoree y alerte de manera automática, los términos de respuesta y tratamiento a las PQRS</v>
      </c>
      <c r="S82" s="9" t="str">
        <f>'5. Diseño de Controles'!K67</f>
        <v>A través de la adqusición, renta o desarrollo de un sofwatre para administración, gestión y monitoreo de las PQRS</v>
      </c>
      <c r="T82" s="9" t="str">
        <f>'5. Diseño de Controles'!L67</f>
        <v>Cuando se detecte el incumplimiento de los términos para responder als PQR, se debe identificar la causa, requerir al funcionario involucrado para que proyecte la respuesta y determinar correctivos</v>
      </c>
      <c r="U82" s="110" t="str">
        <f>'5. Diseño de Controles'!M67</f>
        <v>Sistema de control y administración de PQRS</v>
      </c>
      <c r="V82" s="110" t="str">
        <f>'7. Indicadores'!C67</f>
        <v>Indicador de Cumplimiento
Sistema de Información implementado</v>
      </c>
      <c r="W82" s="132">
        <v>0</v>
      </c>
      <c r="X82" s="132">
        <v>1</v>
      </c>
      <c r="Y82" s="132">
        <v>42</v>
      </c>
      <c r="Z82" s="133">
        <f t="shared" si="0"/>
        <v>0</v>
      </c>
      <c r="AA82" s="58" t="s">
        <v>1111</v>
      </c>
    </row>
    <row r="83" spans="1:27" ht="105" x14ac:dyDescent="0.25">
      <c r="A83" s="205"/>
      <c r="B83" s="200"/>
      <c r="C83" s="201"/>
      <c r="D83" s="9" t="str">
        <f>'2. Descripción del Riesgo'!D74</f>
        <v>No visibilización de los informes de peticiones o de seguimiento a la PQRS, que permitan conocer la eficiencia institucional en los términos de respuesta</v>
      </c>
      <c r="E83" s="201"/>
      <c r="F83" s="198"/>
      <c r="G83" s="198"/>
      <c r="H83" s="207"/>
      <c r="I83" s="136" t="str">
        <f>'5. Diseño de Controles'!E68</f>
        <v>Reducir</v>
      </c>
      <c r="J83" s="198"/>
      <c r="K83" s="198"/>
      <c r="L83" s="199"/>
      <c r="M83" s="119">
        <v>22</v>
      </c>
      <c r="N83" s="138" t="str">
        <f>'5. Diseño de Controles'!F68</f>
        <v>Seguimiento y publicación de informes de términos de respuestas</v>
      </c>
      <c r="O83" s="110" t="str">
        <f>'5. Diseño de Controles'!G68</f>
        <v>Preventivo</v>
      </c>
      <c r="P83" s="110" t="str">
        <f>'5. Diseño de Controles'!H68</f>
        <v>Oficina Asesora Jurídica / Secretaría Administrativa</v>
      </c>
      <c r="Q83" s="110" t="str">
        <f>'5. Diseño de Controles'!I68</f>
        <v>Mensual</v>
      </c>
      <c r="R83" s="9" t="str">
        <f>'5. Diseño de Controles'!J68</f>
        <v>Monitorear de manera permanente y publicar de forma mensual, los informes de seguimiento a los términos de respuestas a las peticiones, de conformidad con lo establecido por el Consejo Asesor del Gobierno Nacional en materia de Control Interno</v>
      </c>
      <c r="S83" s="9" t="str">
        <f>'5. Diseño de Controles'!K68</f>
        <v>A través del análisis o reportes de seguimiento a los términos de respuestas</v>
      </c>
      <c r="T83" s="9" t="str">
        <f>'5. Diseño de Controles'!L68</f>
        <v>Cuando se detecte el incumplimiento de los términos para responder als PQR, se debe identificar la causa, requerir al funcionario involucrado para que proyecte la respuesta y determinar correctivos</v>
      </c>
      <c r="U83" s="110" t="str">
        <f>'5. Diseño de Controles'!M68</f>
        <v>Publicación mensual de informes de seguimiento PQRS</v>
      </c>
      <c r="V83" s="110" t="str">
        <f>'7. Indicadores'!C68</f>
        <v>Indicador de Gestión
# de informes de peticiones mensualizadas / # de meses de publicación obligatoria (12)</v>
      </c>
      <c r="W83" s="132">
        <v>0</v>
      </c>
      <c r="X83" s="132">
        <v>1</v>
      </c>
      <c r="Y83" s="132">
        <v>43</v>
      </c>
      <c r="Z83" s="133">
        <f t="shared" si="0"/>
        <v>0</v>
      </c>
      <c r="AA83" s="58" t="s">
        <v>1111</v>
      </c>
    </row>
    <row r="84" spans="1:27" ht="20.25" hidden="1" x14ac:dyDescent="0.25">
      <c r="A84" s="205"/>
      <c r="B84" s="200"/>
      <c r="C84" s="201"/>
      <c r="D84" s="9">
        <f>'2. Descripción del Riesgo'!D75</f>
        <v>0</v>
      </c>
      <c r="E84" s="201"/>
      <c r="F84" s="198"/>
      <c r="G84" s="198"/>
      <c r="H84" s="207"/>
      <c r="I84" s="136">
        <f>'5. Diseño de Controles'!E69</f>
        <v>0</v>
      </c>
      <c r="J84" s="198"/>
      <c r="K84" s="198"/>
      <c r="L84" s="199"/>
      <c r="M84" s="119"/>
      <c r="N84" s="138">
        <f>'5. Diseño de Controles'!F69</f>
        <v>0</v>
      </c>
      <c r="O84" s="110">
        <f>'5. Diseño de Controles'!G69</f>
        <v>0</v>
      </c>
      <c r="P84" s="110">
        <f>'5. Diseño de Controles'!H69</f>
        <v>0</v>
      </c>
      <c r="Q84" s="110">
        <f>'5. Diseño de Controles'!I69</f>
        <v>0</v>
      </c>
      <c r="R84" s="9">
        <f>'5. Diseño de Controles'!J69</f>
        <v>0</v>
      </c>
      <c r="S84" s="9">
        <f>'5. Diseño de Controles'!K69</f>
        <v>0</v>
      </c>
      <c r="T84" s="9">
        <f>'5. Diseño de Controles'!L69</f>
        <v>0</v>
      </c>
      <c r="U84" s="110">
        <f>'5. Diseño de Controles'!M69</f>
        <v>0</v>
      </c>
      <c r="V84" s="110">
        <f>'7. Indicadores'!C69</f>
        <v>0</v>
      </c>
      <c r="W84" s="132">
        <v>0</v>
      </c>
      <c r="X84" s="132">
        <v>0</v>
      </c>
      <c r="Y84" s="132">
        <v>68</v>
      </c>
      <c r="Z84" s="133" t="e">
        <f t="shared" ref="Z84:Z147" si="22">W84/X84*1</f>
        <v>#DIV/0!</v>
      </c>
      <c r="AA84" s="130"/>
    </row>
    <row r="85" spans="1:27" ht="135" x14ac:dyDescent="0.25">
      <c r="A85" s="205"/>
      <c r="B85" s="200">
        <v>23</v>
      </c>
      <c r="C85" s="201" t="str">
        <f>'1. Identificación del riesgo'!C34</f>
        <v>Privilegiar por amiguismo o afinidad política o de la administración, a algunos líderes u organizaciones comunitarias en los programas de formación, excluyendo o limitando la participación democrática de otros líderes o personal interesado.</v>
      </c>
      <c r="D85" s="9" t="str">
        <f>'2. Descripción del Riesgo'!D76</f>
        <v>Desconcomimiento la obligación de apoyar y fortalecer la participación ciudadana para estimular el desarrollo urbano y rural del municipio</v>
      </c>
      <c r="E85" s="201" t="str">
        <f>'2. Descripción del Riesgo'!E76</f>
        <v>1- Desestímulo a la participación ciudadana y el ejercicio del control social, 2-Inequidad, 3-pérdida de imagen, 4-rechazo de las organizaciones civiles y expresiones de control social organizadas, 5-Pérdida de credibilidad y confianza ciudadana</v>
      </c>
      <c r="F85" s="198" t="str">
        <f>'3. Probabilidad'!C33</f>
        <v>IMPROBABLE</v>
      </c>
      <c r="G85" s="198" t="str">
        <f>'4. Impacto'!AP28</f>
        <v>MODERADO</v>
      </c>
      <c r="H85" s="207" t="str">
        <f>IF(OR(F85=0,G85=0),"",INDEX('Mapa de Calor'!$D$5:$H$9,MATCH(Mapa_de_Riesgo!F85,'Mapa de Calor'!$B$5:$B$9,0),MATCH(Mapa_de_Riesgo!G85,'Mapa de Calor'!$D$10:$H$10,0)))</f>
        <v>Zona Moderada</v>
      </c>
      <c r="I85" s="136" t="str">
        <f>'5. Diseño de Controles'!E70</f>
        <v>Reducir</v>
      </c>
      <c r="J85" s="198" t="str">
        <f>IF('6.Análisis_de_controles'!V70="FUERTE",IF(F85="CASI SEGURO","POSIBLE",IF(F85="PROBABLE","IMPROBABLE",IF(F85="POSIBLE","RARA VEZ",IF(F85="IMPROBABLE","RARA VEZ",IF(F85="RARA VEZ","RARA VEZ"))))),IF('6.Análisis_de_controles'!V70="MODERADO",IF(F85="CASI SEGURO","PROBABLE",IF(F85="PROBABLE","POSIBLE",IF(F85="POSIBLE","IMPROBABLE",IF(F85="IMPROBABLE","RARA VEZ",IF(F85="RARA VEZ","RARA VEZ"))))),IF('6.Análisis_de_controles'!V70="DÉBIL",F85)))</f>
        <v>RARA VEZ</v>
      </c>
      <c r="K85" s="198" t="str">
        <f t="shared" ref="K85" si="23">G85</f>
        <v>MODERADO</v>
      </c>
      <c r="L85" s="199" t="str">
        <f>IF(OR(F85=0,G85=0),"",INDEX('Mapa de Calor'!$D$5:$H$9,MATCH(J85,'Mapa de Calor'!$B$5:$B$9,0),MATCH(K85,'Mapa de Calor'!$D$10:$H$10,0)))</f>
        <v>Zona Moderada</v>
      </c>
      <c r="M85" s="119">
        <v>23</v>
      </c>
      <c r="N85" s="138" t="str">
        <f>'5. Diseño de Controles'!F70</f>
        <v>Capacitación a funcionarios del procesos sobre normatividad y lineamientos  vigentes, en materia de promoción y fomento de la participación ciudadana</v>
      </c>
      <c r="O85" s="110" t="str">
        <f>'5. Diseño de Controles'!G70</f>
        <v>Preventivo</v>
      </c>
      <c r="P85" s="110" t="str">
        <f>'5. Diseño de Controles'!H70</f>
        <v>Secretaría de Gobierno y Participación Ciudadana / Líder de Talento Humano</v>
      </c>
      <c r="Q85" s="110" t="str">
        <f>'5. Diseño de Controles'!I70</f>
        <v>Primer Semestre del 2019</v>
      </c>
      <c r="R85" s="9" t="str">
        <f>'5. Diseño de Controles'!J70</f>
        <v>Fortalecer las competencias de los servidores públicos del proceso y alertar sobre las posibles acciones u omisiones contrarias a las disposiciones legales que representan un riesgo para la entidad y el funcionario</v>
      </c>
      <c r="S85" s="9" t="str">
        <f>'5. Diseño de Controles'!K70</f>
        <v>Inclusión en el Plan de Capacitación Institucional PIC, de al menos una jornada de capacitación en los roles, alcances e impedimentos, en desarrollo de las funciones de promoción de la participación ciudadana</v>
      </c>
      <c r="T85" s="9" t="str">
        <f>'5. Diseño de Controles'!L70</f>
        <v>En los procesos de seguimiento a los riesgos, control interno requerirá la justificación de la no realización de la actividad de formación, levantará la observación y requerirá la suscripción de un plan de mejoramiento que establezca la reprogramación y desarrollo de la capacitación</v>
      </c>
      <c r="U85" s="110" t="str">
        <f>'5. Diseño de Controles'!M70</f>
        <v>Planillas de asistencia, registros fotográficos o fílmicos</v>
      </c>
      <c r="V85" s="110" t="str">
        <f>'7. Indicadores'!C70</f>
        <v>Indicador de Gestión
# de capacitaciones realizadas / # de capacitaciones programadas *100</v>
      </c>
      <c r="W85" s="132">
        <v>0</v>
      </c>
      <c r="X85" s="132">
        <v>1</v>
      </c>
      <c r="Y85" s="132">
        <v>44</v>
      </c>
      <c r="Z85" s="133">
        <f t="shared" si="22"/>
        <v>0</v>
      </c>
      <c r="AA85" s="58" t="s">
        <v>1111</v>
      </c>
    </row>
    <row r="86" spans="1:27" ht="135" x14ac:dyDescent="0.25">
      <c r="A86" s="205"/>
      <c r="B86" s="200"/>
      <c r="C86" s="201"/>
      <c r="D86" s="9" t="str">
        <f>'2. Descripción del Riesgo'!D77</f>
        <v>Restricciones o limitado alcance en las convocatorias a la ciudadanía en los programas de formación comunitaria</v>
      </c>
      <c r="E86" s="201"/>
      <c r="F86" s="198"/>
      <c r="G86" s="198"/>
      <c r="H86" s="207"/>
      <c r="I86" s="136" t="str">
        <f>'5. Diseño de Controles'!E71</f>
        <v>Reducir</v>
      </c>
      <c r="J86" s="198"/>
      <c r="K86" s="198"/>
      <c r="L86" s="199"/>
      <c r="M86" s="119">
        <v>23</v>
      </c>
      <c r="N86" s="138" t="str">
        <f>'5. Diseño de Controles'!F71</f>
        <v xml:space="preserve">Convocatorias abiertas y masivas, empleando todos los medios y canales dispuestos y comúnmente empleados por la entidad </v>
      </c>
      <c r="O86" s="110" t="str">
        <f>'5. Diseño de Controles'!G71</f>
        <v>Preventivo</v>
      </c>
      <c r="P86" s="110" t="str">
        <f>'5. Diseño de Controles'!H71</f>
        <v>Secretaría de Gobierno y Participación Ciudadana / Oficina Asesora de Comunicaciones y Prensa</v>
      </c>
      <c r="Q86" s="110" t="str">
        <f>'5. Diseño de Controles'!I71</f>
        <v>Permanente</v>
      </c>
      <c r="R86" s="9" t="str">
        <f>'5. Diseño de Controles'!J71</f>
        <v>Promover la participación amplia y activa de todas las expresiones comunitarias interesadas, en los procesos de formación que desarrolla la  entidad.</v>
      </c>
      <c r="S86" s="9" t="str">
        <f>'5. Diseño de Controles'!K71</f>
        <v>Toda invitación debe ser extensiva según población objeto a participar, y siempre que sea posible, tratándose principalmente de las convocatorias abiertas al público en general, se deben emplear todos los canales empleados comúnmente para las comunicaciones.</v>
      </c>
      <c r="T86" s="9" t="str">
        <f>'5. Diseño de Controles'!L71</f>
        <v>Cuando se advierta que las convocatorias para participar en los programas de formación, se requiere al promotor para que aclare y explique y para que haga la convocatoria abierta al público y se asegure de hacerlo por los canales indicados</v>
      </c>
      <c r="U86" s="110" t="str">
        <f>'5. Diseño de Controles'!M71</f>
        <v>Convocatorias emitidas por diferentes canales o medios</v>
      </c>
      <c r="V86" s="110" t="str">
        <f>'7. Indicadores'!C71</f>
        <v>Indicador de Gestión
# de convocatorias abiertas y masivas de eventos de formación de participación ciudadana que emplearon diversos canales/ # convocatorias de eventos de formación de participación ciudadana *100</v>
      </c>
      <c r="W86" s="132">
        <v>1</v>
      </c>
      <c r="X86" s="132">
        <v>1</v>
      </c>
      <c r="Y86" s="132">
        <v>45</v>
      </c>
      <c r="Z86" s="133">
        <f t="shared" si="22"/>
        <v>1</v>
      </c>
      <c r="AA86" s="58" t="s">
        <v>1118</v>
      </c>
    </row>
    <row r="87" spans="1:27" ht="20.25" hidden="1" x14ac:dyDescent="0.25">
      <c r="A87" s="205"/>
      <c r="B87" s="200"/>
      <c r="C87" s="201"/>
      <c r="D87" s="9">
        <f>'2. Descripción del Riesgo'!D78</f>
        <v>0</v>
      </c>
      <c r="E87" s="201"/>
      <c r="F87" s="198"/>
      <c r="G87" s="198"/>
      <c r="H87" s="207"/>
      <c r="I87" s="136">
        <f>'5. Diseño de Controles'!E72</f>
        <v>0</v>
      </c>
      <c r="J87" s="198"/>
      <c r="K87" s="198"/>
      <c r="L87" s="199"/>
      <c r="M87" s="119"/>
      <c r="N87" s="138">
        <f>'5. Diseño de Controles'!F72</f>
        <v>0</v>
      </c>
      <c r="O87" s="110">
        <f>'5. Diseño de Controles'!G72</f>
        <v>0</v>
      </c>
      <c r="P87" s="110">
        <f>'5. Diseño de Controles'!H72</f>
        <v>0</v>
      </c>
      <c r="Q87" s="110">
        <f>'5. Diseño de Controles'!I72</f>
        <v>0</v>
      </c>
      <c r="R87" s="9">
        <f>'5. Diseño de Controles'!J72</f>
        <v>0</v>
      </c>
      <c r="S87" s="9">
        <f>'5. Diseño de Controles'!K72</f>
        <v>0</v>
      </c>
      <c r="T87" s="9">
        <f>'5. Diseño de Controles'!L72</f>
        <v>0</v>
      </c>
      <c r="U87" s="110">
        <f>'5. Diseño de Controles'!M72</f>
        <v>0</v>
      </c>
      <c r="V87" s="110">
        <f>'7. Indicadores'!C72</f>
        <v>0</v>
      </c>
      <c r="W87" s="132">
        <v>0</v>
      </c>
      <c r="X87" s="132">
        <v>0</v>
      </c>
      <c r="Y87" s="132">
        <v>71</v>
      </c>
      <c r="Z87" s="133" t="e">
        <f t="shared" si="22"/>
        <v>#DIV/0!</v>
      </c>
      <c r="AA87" s="130"/>
    </row>
    <row r="88" spans="1:27" ht="120" hidden="1" x14ac:dyDescent="0.25">
      <c r="A88" s="205" t="s">
        <v>954</v>
      </c>
      <c r="B88" s="200">
        <v>24</v>
      </c>
      <c r="C88" s="201" t="str">
        <f>'1. Identificación del riesgo'!C35</f>
        <v>Recibir o solictar dádivas a los usuarios para gestionar trámites o servicios</v>
      </c>
      <c r="D88" s="9" t="str">
        <f>'2. Descripción del Riesgo'!D79</f>
        <v>Ambición</v>
      </c>
      <c r="E88" s="201" t="str">
        <f>'2. Descripción del Riesgo'!E79</f>
        <v xml:space="preserve">1- Desmejoramiento de percepción ciudadana, 2- Pérdida de la credibilidad ciudadana, 3- Deterioro de la autoridad, 4- Desconfianza ciudadana
</v>
      </c>
      <c r="F88" s="198" t="str">
        <f>'3. Probabilidad'!C34</f>
        <v>IMPROBABLE</v>
      </c>
      <c r="G88" s="198" t="str">
        <f>'4. Impacto'!AP29</f>
        <v>CATASTRÓFICO</v>
      </c>
      <c r="H88" s="207" t="str">
        <f>IF(OR(F88=0,G88=0),"",INDEX('Mapa de Calor'!$D$5:$H$9,MATCH(Mapa_de_Riesgo!F88,'Mapa de Calor'!$B$5:$B$9,0),MATCH(Mapa_de_Riesgo!G88,'Mapa de Calor'!$D$10:$H$10,0)))</f>
        <v>Zona Extrema</v>
      </c>
      <c r="I88" s="136" t="str">
        <f>'5. Diseño de Controles'!E73</f>
        <v>Reducir</v>
      </c>
      <c r="J88" s="198" t="str">
        <f>IF('6.Análisis_de_controles'!V73="FUERTE",IF(F88="CASI SEGURO","POSIBLE",IF(F88="PROBABLE","IMPROBABLE",IF(F88="POSIBLE","RARA VEZ",IF(F88="IMPROBABLE","RARA VEZ",IF(F88="RARA VEZ","RARA VEZ"))))),IF('6.Análisis_de_controles'!V73="MODERADO",IF(F88="CASI SEGURO","PROBABLE",IF(F88="PROBABLE","POSIBLE",IF(F88="POSIBLE","IMPROBABLE",IF(F88="IMPROBABLE","RARA VEZ",IF(F88="RARA VEZ","RARA VEZ"))))),IF('6.Análisis_de_controles'!V73="DÉBIL",F88)))</f>
        <v>RARA VEZ</v>
      </c>
      <c r="K88" s="198" t="str">
        <f t="shared" ref="K88" si="24">G88</f>
        <v>CATASTRÓFICO</v>
      </c>
      <c r="L88" s="199" t="str">
        <f>IF(OR(F88=0,G88=0),"",INDEX('Mapa de Calor'!$D$5:$H$9,MATCH(J88,'Mapa de Calor'!$B$5:$B$9,0),MATCH(K88,'Mapa de Calor'!$D$10:$H$10,0)))</f>
        <v>Zona Extrema</v>
      </c>
      <c r="M88" s="119"/>
      <c r="N88" s="138" t="str">
        <f>'5. Diseño de Controles'!F73</f>
        <v xml:space="preserve">Realizar una capacitación sobre Valores y principios para promover la rectitud, el código de integridad del servidor público  y el respeto por el erario público. </v>
      </c>
      <c r="O88" s="110" t="str">
        <f>'5. Diseño de Controles'!G73</f>
        <v>Preventivo</v>
      </c>
      <c r="P88" s="110" t="str">
        <f>'5. Diseño de Controles'!H73</f>
        <v>Líder de Talento Humano</v>
      </c>
      <c r="Q88" s="110" t="str">
        <f>'5. Diseño de Controles'!I73</f>
        <v>1 vez, en el primer semestre del 2019</v>
      </c>
      <c r="R88" s="9" t="str">
        <f>'5. Diseño de Controles'!J73</f>
        <v>Promover en los funcionarios el  cumplimiento de los valores y principios éticos y el respeto por el erario público</v>
      </c>
      <c r="S88" s="9" t="str">
        <f>'5. Diseño de Controles'!K73</f>
        <v>Se comunica la necesidad a Talento humano para que la incorpore en el plan de capacitación. Se realiza la actividad en una capacitación grupal en la que se promueva la rectitud, el código de integridad y el respeto por el erario público.</v>
      </c>
      <c r="T88" s="9" t="str">
        <f>'5. Diseño de Controles'!L73</f>
        <v>En el evento de recibir ofertas de dádivas o favores, se advierte al oferente sobre las implicaciones del hecho, se abstiene de dar trámite y se evalúa la procedencia de promover  acciones penales .</v>
      </c>
      <c r="U88" s="110" t="str">
        <f>'5. Diseño de Controles'!M73</f>
        <v>Planilla de asistencia al Taller o registro fotográfico</v>
      </c>
      <c r="V88" s="110" t="str">
        <f>'7. Indicadores'!C73</f>
        <v xml:space="preserve">Indicador de Gestión
# de capacitaciones sobre valores y principios para promover la rectitud, el código de integridad y el respeto por lo público / # de talleres programados en el año sobre ese tema *100     </v>
      </c>
      <c r="W88" s="132">
        <v>0</v>
      </c>
      <c r="X88" s="132">
        <v>0</v>
      </c>
      <c r="Y88" s="132">
        <v>72</v>
      </c>
      <c r="Z88" s="133" t="e">
        <f t="shared" si="22"/>
        <v>#DIV/0!</v>
      </c>
      <c r="AA88" s="160" t="s">
        <v>1117</v>
      </c>
    </row>
    <row r="89" spans="1:27" ht="150" x14ac:dyDescent="0.25">
      <c r="A89" s="205"/>
      <c r="B89" s="200"/>
      <c r="C89" s="201"/>
      <c r="D89" s="9" t="str">
        <f>'2. Descripción del Riesgo'!D80</f>
        <v>Ausencia de mecanismos efectivos de control</v>
      </c>
      <c r="E89" s="201"/>
      <c r="F89" s="198"/>
      <c r="G89" s="198"/>
      <c r="H89" s="207"/>
      <c r="I89" s="136" t="str">
        <f>'5. Diseño de Controles'!E74</f>
        <v>Compartir</v>
      </c>
      <c r="J89" s="198"/>
      <c r="K89" s="198"/>
      <c r="L89" s="199"/>
      <c r="M89" s="119">
        <v>24</v>
      </c>
      <c r="N89" s="138" t="str">
        <f>'5. Diseño de Controles'!F74</f>
        <v>Publicar anuncios en cartelera de la alcaldía y en la página web sobre la gratuidad de los trámites y servicios y los requisitos y procedimientos para realizarlos</v>
      </c>
      <c r="O89" s="110" t="str">
        <f>'5. Diseño de Controles'!G74</f>
        <v>Preventivo</v>
      </c>
      <c r="P89" s="110" t="str">
        <f>'5. Diseño de Controles'!H74</f>
        <v>Jefe de oficina y Asesores</v>
      </c>
      <c r="Q89" s="110" t="str">
        <f>'5. Diseño de Controles'!I74</f>
        <v>Trimestral</v>
      </c>
      <c r="R89" s="9" t="str">
        <f>'5. Diseño de Controles'!J74</f>
        <v>Dar a conocer los procedimientos, requisitos, tiempos de respuestas y la gratuidad de los trámites y servicios</v>
      </c>
      <c r="S89" s="9" t="str">
        <f>'5. Diseño de Controles'!K74</f>
        <v xml:space="preserve">Elaborar un anuncio sobre la gratuidad de los trámites y servicios y publicarlo en la cartelera institucional y en la página web y, registrar información sobre trámites y servicios, requisitos, tiempos de respuestas, responsables y procedimientos en el enlace de Transparencia y acceso a la información </v>
      </c>
      <c r="T89" s="9" t="str">
        <f>'5. Diseño de Controles'!L74</f>
        <v>En el evento de recibir ofertas de dádivas o favores, se advierte al oferente sobre las implicaciones del hecho, se abstiene de dar trámite y se evalúa la procedencia de promover  acciones penales .</v>
      </c>
      <c r="U89" s="110" t="str">
        <f>'5. Diseño de Controles'!M74</f>
        <v>Registro de publicación en página web</v>
      </c>
      <c r="V89" s="110" t="str">
        <f>'7. Indicadores'!C74</f>
        <v>Indicador de Gestión 
# de trámites y servicios con mención a su carácter gratuito publicado en la página web de la entidad / # de trámites y servicio con los que cuenta la entidad</v>
      </c>
      <c r="W89" s="132">
        <v>1</v>
      </c>
      <c r="X89" s="132">
        <v>1</v>
      </c>
      <c r="Y89" s="132">
        <v>46</v>
      </c>
      <c r="Z89" s="133">
        <f t="shared" si="22"/>
        <v>1</v>
      </c>
      <c r="AA89" s="160" t="s">
        <v>1119</v>
      </c>
    </row>
    <row r="90" spans="1:27" ht="20.25" hidden="1" x14ac:dyDescent="0.25">
      <c r="A90" s="205"/>
      <c r="B90" s="200"/>
      <c r="C90" s="201"/>
      <c r="D90" s="9">
        <f>'2. Descripción del Riesgo'!D81</f>
        <v>0</v>
      </c>
      <c r="E90" s="201"/>
      <c r="F90" s="198"/>
      <c r="G90" s="198"/>
      <c r="H90" s="207"/>
      <c r="I90" s="136">
        <f>'5. Diseño de Controles'!E75</f>
        <v>0</v>
      </c>
      <c r="J90" s="198"/>
      <c r="K90" s="198"/>
      <c r="L90" s="199"/>
      <c r="M90" s="119"/>
      <c r="N90" s="138">
        <f>'5. Diseño de Controles'!F75</f>
        <v>0</v>
      </c>
      <c r="O90" s="110">
        <f>'5. Diseño de Controles'!G75</f>
        <v>0</v>
      </c>
      <c r="P90" s="110">
        <f>'5. Diseño de Controles'!H75</f>
        <v>0</v>
      </c>
      <c r="Q90" s="110">
        <f>'5. Diseño de Controles'!I75</f>
        <v>0</v>
      </c>
      <c r="R90" s="9">
        <f>'5. Diseño de Controles'!J75</f>
        <v>0</v>
      </c>
      <c r="S90" s="9">
        <f>'5. Diseño de Controles'!K75</f>
        <v>0</v>
      </c>
      <c r="T90" s="9">
        <f>'5. Diseño de Controles'!L75</f>
        <v>0</v>
      </c>
      <c r="U90" s="110">
        <f>'5. Diseño de Controles'!M75</f>
        <v>0</v>
      </c>
      <c r="V90" s="110">
        <f>'7. Indicadores'!C75</f>
        <v>0</v>
      </c>
      <c r="W90" s="132"/>
      <c r="X90" s="132"/>
      <c r="Y90" s="132">
        <v>74</v>
      </c>
      <c r="Z90" s="133" t="e">
        <f t="shared" si="22"/>
        <v>#DIV/0!</v>
      </c>
      <c r="AA90" s="130"/>
    </row>
    <row r="91" spans="1:27" ht="135" x14ac:dyDescent="0.25">
      <c r="A91" s="205"/>
      <c r="B91" s="200">
        <v>25</v>
      </c>
      <c r="C91" s="201" t="str">
        <f>'1. Identificación del riesgo'!C36</f>
        <v xml:space="preserve">Expedición de  actos administrativos, políticas, lineamientos u orientaciones contrarias a los intereses públicos o a las normas vigentes con el fin de compensar favores políticos.
</v>
      </c>
      <c r="D91" s="9" t="str">
        <f>'2. Descripción del Riesgo'!D82</f>
        <v>Tráfico de influencias</v>
      </c>
      <c r="E91" s="201" t="str">
        <f>'2. Descripción del Riesgo'!E82</f>
        <v xml:space="preserve">1- Desmejoramiento de la función pública, 2- Incumplimiento de los objetivos esenciales del Estado, 3- Desconfianza ciudadana, 4- Incumplimiento de metas del plan de desarrollo, 5- bajos recaudos de impuestos
</v>
      </c>
      <c r="F91" s="198" t="str">
        <f>'3. Probabilidad'!C35</f>
        <v>IMPROBABLE</v>
      </c>
      <c r="G91" s="198" t="str">
        <f>'4. Impacto'!AP30</f>
        <v>CATASTRÓFICO</v>
      </c>
      <c r="H91" s="207" t="str">
        <f>IF(OR(F91=0,G91=0),"",INDEX('Mapa de Calor'!$D$5:$H$9,MATCH(Mapa_de_Riesgo!F91,'Mapa de Calor'!$B$5:$B$9,0),MATCH(Mapa_de_Riesgo!G91,'Mapa de Calor'!$D$10:$H$10,0)))</f>
        <v>Zona Extrema</v>
      </c>
      <c r="I91" s="136" t="str">
        <f>'5. Diseño de Controles'!E76</f>
        <v>Reducir</v>
      </c>
      <c r="J91" s="198" t="str">
        <f>IF('6.Análisis_de_controles'!V76="FUERTE",IF(F91="CASI SEGURO","POSIBLE",IF(F91="PROBABLE","IMPROBABLE",IF(F91="POSIBLE","RARA VEZ",IF(F91="IMPROBABLE","RARA VEZ",IF(F91="RARA VEZ","RARA VEZ"))))),IF('6.Análisis_de_controles'!V76="MODERADO",IF(F91="CASI SEGURO","PROBABLE",IF(F91="PROBABLE","POSIBLE",IF(F91="POSIBLE","IMPROBABLE",IF(F91="IMPROBABLE","RARA VEZ",IF(F91="RARA VEZ","RARA VEZ"))))),IF('6.Análisis_de_controles'!V76="DÉBIL",F91)))</f>
        <v>RARA VEZ</v>
      </c>
      <c r="K91" s="198" t="str">
        <f t="shared" ref="K91" si="25">G91</f>
        <v>CATASTRÓFICO</v>
      </c>
      <c r="L91" s="199" t="str">
        <f>IF(OR(F91=0,G91=0),"",INDEX('Mapa de Calor'!$D$5:$H$9,MATCH(J91,'Mapa de Calor'!$B$5:$B$9,0),MATCH(K91,'Mapa de Calor'!$D$10:$H$10,0)))</f>
        <v>Zona Extrema</v>
      </c>
      <c r="M91" s="119">
        <v>25</v>
      </c>
      <c r="N91" s="138" t="str">
        <f>'5. Diseño de Controles'!F76</f>
        <v>Realizar visitas de control</v>
      </c>
      <c r="O91" s="110" t="str">
        <f>'5. Diseño de Controles'!G76</f>
        <v>Preventivo</v>
      </c>
      <c r="P91" s="110" t="str">
        <f>'5. Diseño de Controles'!H76</f>
        <v>Jefe de oficina y Asesores</v>
      </c>
      <c r="Q91" s="110" t="str">
        <f>'5. Diseño de Controles'!I76</f>
        <v>Trimestral</v>
      </c>
      <c r="R91" s="9" t="str">
        <f>'5. Diseño de Controles'!J76</f>
        <v>Vigilar que se garantizen la transparecia en los procesos</v>
      </c>
      <c r="S91" s="9" t="str">
        <f>'5. Diseño de Controles'!K76</f>
        <v>Solicitar informes periodicamente y realizar auditorias</v>
      </c>
      <c r="T91" s="9" t="str">
        <f>'5. Diseño de Controles'!L76</f>
        <v>Cuando se detecten actos administrativos, políticas, lineamientos u orientaciones contrarias a los intereses públicos o a las normas vigentes se devuelven a quien los proyecto con las observaciones pertinentes, se solicitan explicaciones y la corrección del  acto.</v>
      </c>
      <c r="U91" s="110" t="str">
        <f>'5. Diseño de Controles'!M76</f>
        <v>Actas, oficios, convocatorias de visitas</v>
      </c>
      <c r="V91" s="110" t="str">
        <f>'7. Indicadores'!C76</f>
        <v>Indicador de Gestión
# de visitas o seguimientos ejecutados sobre los actos, políticas y lineamientos / # de seguimientos o visitas programadas *100</v>
      </c>
      <c r="W91" s="132">
        <v>1</v>
      </c>
      <c r="X91" s="132">
        <v>1</v>
      </c>
      <c r="Y91" s="132">
        <v>47</v>
      </c>
      <c r="Z91" s="133">
        <f t="shared" si="22"/>
        <v>1</v>
      </c>
      <c r="AA91" s="160" t="s">
        <v>1120</v>
      </c>
    </row>
    <row r="92" spans="1:27" ht="135" x14ac:dyDescent="0.25">
      <c r="A92" s="205"/>
      <c r="B92" s="200"/>
      <c r="C92" s="201"/>
      <c r="D92" s="9" t="str">
        <f>'2. Descripción del Riesgo'!D83</f>
        <v>Ambición</v>
      </c>
      <c r="E92" s="201"/>
      <c r="F92" s="198"/>
      <c r="G92" s="198"/>
      <c r="H92" s="207"/>
      <c r="I92" s="136" t="str">
        <f>'5. Diseño de Controles'!E77</f>
        <v>Evitar</v>
      </c>
      <c r="J92" s="198"/>
      <c r="K92" s="198"/>
      <c r="L92" s="199"/>
      <c r="M92" s="119">
        <v>25</v>
      </c>
      <c r="N92" s="138" t="str">
        <f>'5. Diseño de Controles'!F77</f>
        <v>Supervisar las gestiones y labores realizadas por los funcionarios</v>
      </c>
      <c r="O92" s="110" t="str">
        <f>'5. Diseño de Controles'!G77</f>
        <v>Preventivo</v>
      </c>
      <c r="P92" s="110" t="str">
        <f>'5. Diseño de Controles'!H77</f>
        <v>Jefe de oficina y Asesores</v>
      </c>
      <c r="Q92" s="110" t="str">
        <f>'5. Diseño de Controles'!I77</f>
        <v>Trimestral</v>
      </c>
      <c r="R92" s="9" t="str">
        <f>'5. Diseño de Controles'!J77</f>
        <v>Comprobar que los actos, políticas, lineamientos u orientaciones preserven el interés público, el ordenamiento jurídico y se dirijan al cumplimiento del Plan de desarrollo.</v>
      </c>
      <c r="S92" s="9" t="str">
        <f>'5. Diseño de Controles'!K77</f>
        <v>Comparar los actos, políticas, lineamientos u orientacionescon el ordenamiento jurídico vigente y aplicable, con el Plan de desarrollo y que respeten el interés público.</v>
      </c>
      <c r="T92" s="9" t="str">
        <f>'5. Diseño de Controles'!L77</f>
        <v>Cuando se detecten actos administrativos, políticas, lineamientos u orientaciones contrarias a los intereses públicos o a las normas vigentes se devuelven a quien los proyecto con las observaciones pertinentes, se solicitan explicaciones y la corrección del  acto.</v>
      </c>
      <c r="U92" s="110" t="str">
        <f>'5. Diseño de Controles'!M77</f>
        <v xml:space="preserve">Actas, oficios </v>
      </c>
      <c r="V92" s="110" t="str">
        <f>'7. Indicadores'!C77</f>
        <v>Indicador de Gestión
# de visitas o seguimientos ejecutados sobre los actos, políticas y lineamientos / # de seguimientos o visitas programadas *100</v>
      </c>
      <c r="W92" s="132">
        <v>1</v>
      </c>
      <c r="X92" s="132">
        <v>1</v>
      </c>
      <c r="Y92" s="132">
        <v>48</v>
      </c>
      <c r="Z92" s="133">
        <f t="shared" si="22"/>
        <v>1</v>
      </c>
      <c r="AA92" s="58" t="s">
        <v>1121</v>
      </c>
    </row>
    <row r="93" spans="1:27" ht="20.25" hidden="1" x14ac:dyDescent="0.25">
      <c r="A93" s="205"/>
      <c r="B93" s="200"/>
      <c r="C93" s="201"/>
      <c r="D93" s="9">
        <f>'2. Descripción del Riesgo'!D84</f>
        <v>0</v>
      </c>
      <c r="E93" s="201"/>
      <c r="F93" s="198"/>
      <c r="G93" s="198"/>
      <c r="H93" s="207"/>
      <c r="I93" s="136">
        <f>'5. Diseño de Controles'!E78</f>
        <v>0</v>
      </c>
      <c r="J93" s="198"/>
      <c r="K93" s="198"/>
      <c r="L93" s="199"/>
      <c r="M93" s="119"/>
      <c r="N93" s="138">
        <f>'5. Diseño de Controles'!F78</f>
        <v>0</v>
      </c>
      <c r="O93" s="110">
        <f>'5. Diseño de Controles'!G78</f>
        <v>0</v>
      </c>
      <c r="P93" s="110">
        <f>'5. Diseño de Controles'!H78</f>
        <v>0</v>
      </c>
      <c r="Q93" s="110">
        <f>'5. Diseño de Controles'!I78</f>
        <v>0</v>
      </c>
      <c r="R93" s="9">
        <f>'5. Diseño de Controles'!J78</f>
        <v>0</v>
      </c>
      <c r="S93" s="9">
        <f>'5. Diseño de Controles'!K78</f>
        <v>0</v>
      </c>
      <c r="T93" s="9">
        <f>'5. Diseño de Controles'!L78</f>
        <v>0</v>
      </c>
      <c r="U93" s="110">
        <f>'5. Diseño de Controles'!M78</f>
        <v>0</v>
      </c>
      <c r="V93" s="110">
        <f>'7. Indicadores'!C78</f>
        <v>0</v>
      </c>
      <c r="W93" s="132"/>
      <c r="X93" s="132">
        <v>0</v>
      </c>
      <c r="Y93" s="132">
        <v>77</v>
      </c>
      <c r="Z93" s="133" t="e">
        <f t="shared" si="22"/>
        <v>#DIV/0!</v>
      </c>
      <c r="AA93" s="130"/>
    </row>
    <row r="94" spans="1:27" ht="34.5" hidden="1" customHeight="1" x14ac:dyDescent="0.25">
      <c r="A94" s="205"/>
      <c r="B94" s="200">
        <v>26</v>
      </c>
      <c r="C94" s="201" t="str">
        <f>'1. Identificación del riesgo'!C37</f>
        <v>Emitir respuestas y/o conceptos jurídicos para favorecer intereses de particulares o terceros, en menoscabo de los intereses de la entidad o colectivos.</v>
      </c>
      <c r="D94" s="9" t="str">
        <f>'2. Descripción del Riesgo'!D85</f>
        <v xml:space="preserve">Ausencia de valores éticos </v>
      </c>
      <c r="E94" s="201" t="str">
        <f>'2. Descripción del Riesgo'!E85</f>
        <v>1- Desmejoramiento de la función pública, 2- Incumplimiento de los objetivos esenciales del Estado, 3- Desconfianza ciudadana, 4- Incumplimiento de metas del plan de desarrollo, 5- bajos recaudos de impuestos, 6- Demandas contra la entidad.</v>
      </c>
      <c r="F94" s="198" t="str">
        <f>'3. Probabilidad'!C36</f>
        <v>POSIBLE</v>
      </c>
      <c r="G94" s="198" t="str">
        <f>'4. Impacto'!AP31</f>
        <v>CATASTRÓFICO</v>
      </c>
      <c r="H94" s="207" t="str">
        <f>IF(OR(F94=0,G94=0),"",INDEX('Mapa de Calor'!$D$5:$H$9,MATCH(Mapa_de_Riesgo!F94,'Mapa de Calor'!$B$5:$B$9,0),MATCH(Mapa_de_Riesgo!G94,'Mapa de Calor'!$D$10:$H$10,0)))</f>
        <v>Zona Extrema</v>
      </c>
      <c r="I94" s="136" t="str">
        <f>'5. Diseño de Controles'!E79</f>
        <v>Reducir</v>
      </c>
      <c r="J94" s="198" t="str">
        <f>IF('6.Análisis_de_controles'!V79="FUERTE",IF(F94="CASI SEGURO","POSIBLE",IF(F94="PROBABLE","IMPROBABLE",IF(F94="POSIBLE","RARA VEZ",IF(F94="IMPROBABLE","RARA VEZ",IF(F94="RARA VEZ","RARA VEZ"))))),IF('6.Análisis_de_controles'!V79="MODERADO",IF(F94="CASI SEGURO","PROBABLE",IF(F94="PROBABLE","POSIBLE",IF(F94="POSIBLE","IMPROBABLE",IF(F94="IMPROBABLE","RARA VEZ",IF(F94="RARA VEZ","RARA VEZ"))))),IF('6.Análisis_de_controles'!V79="DÉBIL",F94)))</f>
        <v>RARA VEZ</v>
      </c>
      <c r="K94" s="198" t="str">
        <f t="shared" ref="K94" si="26">G94</f>
        <v>CATASTRÓFICO</v>
      </c>
      <c r="L94" s="199" t="str">
        <f>IF(OR(F94=0,G94=0),"",INDEX('Mapa de Calor'!$D$5:$H$9,MATCH(J94,'Mapa de Calor'!$B$5:$B$9,0),MATCH(K94,'Mapa de Calor'!$D$10:$H$10,0)))</f>
        <v>Zona Extrema</v>
      </c>
      <c r="M94" s="119"/>
      <c r="N94" s="138" t="str">
        <f>'5. Diseño de Controles'!F79</f>
        <v xml:space="preserve">Realizar una capacitación sobre Valores y principios para promover la rectitud, el código de integridad del servidor público  y el respeto por el erario público. </v>
      </c>
      <c r="O94" s="110" t="str">
        <f>'5. Diseño de Controles'!G79</f>
        <v>Preventivo</v>
      </c>
      <c r="P94" s="110" t="str">
        <f>'5. Diseño de Controles'!H79</f>
        <v>Líder de Talento Humano</v>
      </c>
      <c r="Q94" s="110" t="str">
        <f>'5. Diseño de Controles'!I79</f>
        <v>1 vez, en el primer semestre del 2019</v>
      </c>
      <c r="R94" s="9" t="str">
        <f>'5. Diseño de Controles'!J79</f>
        <v>Promover en los funcionarios el  cumplimiento de los valores y principios éticos y el respeto por el erario público</v>
      </c>
      <c r="S94" s="9" t="str">
        <f>'5. Diseño de Controles'!K79</f>
        <v>Se comunica la necesidad a Talento humano para que la incorpore en el plan de capacitación. Se realiza la actividad en una capacitación grupal en la que se promueva la rectitud, el código de integridad y el respeto por el erario público.</v>
      </c>
      <c r="T94" s="9" t="str">
        <f>'5. Diseño de Controles'!L79</f>
        <v>Cuando se detecten conceptos que menoscaben los intereses de la entidad  y sus consideraciones o fundamentos no correspondan a la realidad o no sean procedentes, se devuelven a quienes los proyectan con las observaciones pertinentes, se solicitan explicaciones y la corrección del  concepto.</v>
      </c>
      <c r="U94" s="110" t="str">
        <f>'5. Diseño de Controles'!M79</f>
        <v>Planilla de asistencia al Taller o registro fotográfico</v>
      </c>
      <c r="V94" s="110" t="str">
        <f>'7. Indicadores'!C79</f>
        <v xml:space="preserve">Indicador de Gestión
# de capacitaciones sobre valores y principios para promover la rectitud, el código de integridad y el respeto por lo público / # de talleres programados en el año sobre ese tema *100     </v>
      </c>
      <c r="W94" s="132">
        <v>0</v>
      </c>
      <c r="X94" s="132">
        <v>0</v>
      </c>
      <c r="Y94" s="132">
        <v>78</v>
      </c>
      <c r="Z94" s="133" t="e">
        <f>W94/X94*1</f>
        <v>#DIV/0!</v>
      </c>
      <c r="AA94" s="160" t="s">
        <v>1117</v>
      </c>
    </row>
    <row r="95" spans="1:27" ht="135" x14ac:dyDescent="0.25">
      <c r="A95" s="205"/>
      <c r="B95" s="200"/>
      <c r="C95" s="201"/>
      <c r="D95" s="9" t="str">
        <f>'2. Descripción del Riesgo'!D86</f>
        <v>Deficientes controles internos en el proceso</v>
      </c>
      <c r="E95" s="201"/>
      <c r="F95" s="198"/>
      <c r="G95" s="198"/>
      <c r="H95" s="207"/>
      <c r="I95" s="136" t="str">
        <f>'5. Diseño de Controles'!E80</f>
        <v>Evitar</v>
      </c>
      <c r="J95" s="198"/>
      <c r="K95" s="198"/>
      <c r="L95" s="199"/>
      <c r="M95" s="119">
        <v>26</v>
      </c>
      <c r="N95" s="138" t="str">
        <f>'5. Diseño de Controles'!F80</f>
        <v>Revisar el contenido de los conceptos jurídicos</v>
      </c>
      <c r="O95" s="110" t="str">
        <f>'5. Diseño de Controles'!G80</f>
        <v>Preventivo</v>
      </c>
      <c r="P95" s="110" t="str">
        <f>'5. Diseño de Controles'!H80</f>
        <v>Jefe de oficina jurídica</v>
      </c>
      <c r="Q95" s="110" t="str">
        <f>'5. Diseño de Controles'!I80</f>
        <v>Cada vez que se presenten conceptos</v>
      </c>
      <c r="R95" s="9" t="str">
        <f>'5. Diseño de Controles'!J80</f>
        <v>Comprobar que los conceptos correspondan al ordenamiento jurídico, a los medios probatorios y a cada situación planteada</v>
      </c>
      <c r="S95" s="9" t="str">
        <f>'5. Diseño de Controles'!K80</f>
        <v>Comparar los conceptos jurídicos con el ordenamiento jurídico vigente y aplicable, con el Plan de desarrollo y los medios probatorios existentes.</v>
      </c>
      <c r="T95" s="9" t="str">
        <f>'5. Diseño de Controles'!L80</f>
        <v>Cuando se detecten conceptos que menoscaben los intereses de la entidad  y sus consideraciones o fundamentos no correspondan a la realidad o no sean procedentes, se devuelven a quienes los proyectan con las observaciones pertinentes, se solicitan explicaciones y la corrección del  concepto.</v>
      </c>
      <c r="U95" s="110" t="str">
        <f>'5. Diseño de Controles'!M80</f>
        <v>Marca o signo de revisión de los conceptos jurídicos</v>
      </c>
      <c r="V95" s="110" t="str">
        <f>'7. Indicadores'!C80</f>
        <v>Indicador de Gestión 
# de conceptos jurídicos con revisión sobre la objetividad y calidad de su contenido / # de conceptos jurídicos emitidos</v>
      </c>
      <c r="W95" s="132">
        <v>1</v>
      </c>
      <c r="X95" s="132">
        <v>1</v>
      </c>
      <c r="Y95" s="132">
        <v>49</v>
      </c>
      <c r="Z95" s="133">
        <f t="shared" si="22"/>
        <v>1</v>
      </c>
      <c r="AA95" s="160" t="s">
        <v>1106</v>
      </c>
    </row>
    <row r="96" spans="1:27" ht="20.25" hidden="1" x14ac:dyDescent="0.25">
      <c r="A96" s="205"/>
      <c r="B96" s="200"/>
      <c r="C96" s="201"/>
      <c r="D96" s="9">
        <f>'2. Descripción del Riesgo'!D87</f>
        <v>0</v>
      </c>
      <c r="E96" s="201"/>
      <c r="F96" s="198"/>
      <c r="G96" s="198"/>
      <c r="H96" s="207"/>
      <c r="I96" s="136">
        <f>'5. Diseño de Controles'!E81</f>
        <v>0</v>
      </c>
      <c r="J96" s="198"/>
      <c r="K96" s="198"/>
      <c r="L96" s="199"/>
      <c r="M96" s="119"/>
      <c r="N96" s="138">
        <f>'5. Diseño de Controles'!F81</f>
        <v>0</v>
      </c>
      <c r="O96" s="110">
        <f>'5. Diseño de Controles'!G81</f>
        <v>0</v>
      </c>
      <c r="P96" s="110">
        <f>'5. Diseño de Controles'!H81</f>
        <v>0</v>
      </c>
      <c r="Q96" s="110">
        <f>'5. Diseño de Controles'!I81</f>
        <v>0</v>
      </c>
      <c r="R96" s="9">
        <f>'5. Diseño de Controles'!J81</f>
        <v>0</v>
      </c>
      <c r="S96" s="9">
        <f>'5. Diseño de Controles'!K81</f>
        <v>0</v>
      </c>
      <c r="T96" s="9">
        <f>'5. Diseño de Controles'!L81</f>
        <v>0</v>
      </c>
      <c r="U96" s="110">
        <f>'5. Diseño de Controles'!M81</f>
        <v>0</v>
      </c>
      <c r="V96" s="110">
        <f>'7. Indicadores'!C81</f>
        <v>0</v>
      </c>
      <c r="W96" s="132">
        <v>0</v>
      </c>
      <c r="X96" s="132">
        <v>0</v>
      </c>
      <c r="Y96" s="132">
        <v>80</v>
      </c>
      <c r="Z96" s="133"/>
      <c r="AA96" s="130"/>
    </row>
    <row r="97" spans="1:27" ht="135" x14ac:dyDescent="0.25">
      <c r="A97" s="205"/>
      <c r="B97" s="200">
        <v>27</v>
      </c>
      <c r="C97" s="211" t="str">
        <f>'1. Identificación del riesgo'!C38</f>
        <v>Permitir el funcionamiento, a sabiendas, o no sancionar a establecimientos comerciales o industriales que no están registrados o no cuentan con las licencias y permisos, para sacar provecho o favorecerlos</v>
      </c>
      <c r="D97" s="9" t="str">
        <f>'2. Descripción del Riesgo'!D88</f>
        <v>Amiguismo</v>
      </c>
      <c r="E97" s="201" t="str">
        <f>'2. Descripción del Riesgo'!E88</f>
        <v xml:space="preserve">1- Desmejoramiento de la función pública, 2- Incumplimiento de los objetivos esenciales del Estado, 3- Desconfianza ciudadana, 4- Incumplimiento de metas del plan de desarrollo, 5- bajos recaudos de impuestos
</v>
      </c>
      <c r="F97" s="198" t="str">
        <f>'3. Probabilidad'!C37</f>
        <v>PROBABLE</v>
      </c>
      <c r="G97" s="198" t="str">
        <f>'4. Impacto'!AP32</f>
        <v>CATASTRÓFICO</v>
      </c>
      <c r="H97" s="207" t="str">
        <f>IF(OR(F97=0,G97=0),"",INDEX('Mapa de Calor'!$D$5:$H$9,MATCH(Mapa_de_Riesgo!F97,'Mapa de Calor'!$B$5:$B$9,0),MATCH(Mapa_de_Riesgo!G97,'Mapa de Calor'!$D$10:$H$10,0)))</f>
        <v>Zona Extrema</v>
      </c>
      <c r="I97" s="136" t="str">
        <f>'5. Diseño de Controles'!E82</f>
        <v>Evitar</v>
      </c>
      <c r="J97" s="198" t="str">
        <f>IF('6.Análisis_de_controles'!V82="FUERTE",IF(F97="CASI SEGURO","POSIBLE",IF(F97="PROBABLE","IMPROBABLE",IF(F97="POSIBLE","RARA VEZ",IF(F97="IMPROBABLE","RARA VEZ",IF(F97="RARA VEZ","RARA VEZ"))))),IF('6.Análisis_de_controles'!V82="MODERADO",IF(F97="CASI SEGURO","PROBABLE",IF(F97="PROBABLE","POSIBLE",IF(F97="POSIBLE","IMPROBABLE",IF(F97="IMPROBABLE","RARA VEZ",IF(F97="RARA VEZ","RARA VEZ"))))),IF('6.Análisis_de_controles'!V82="DÉBIL",F97)))</f>
        <v>IMPROBABLE</v>
      </c>
      <c r="K97" s="198" t="str">
        <f t="shared" ref="K97" si="27">G97</f>
        <v>CATASTRÓFICO</v>
      </c>
      <c r="L97" s="199" t="str">
        <f>IF(OR(F97=0,G97=0),"",INDEX('Mapa de Calor'!$D$5:$H$9,MATCH(J97,'Mapa de Calor'!$B$5:$B$9,0),MATCH(K97,'Mapa de Calor'!$D$10:$H$10,0)))</f>
        <v>Zona Extrema</v>
      </c>
      <c r="M97" s="119">
        <v>27</v>
      </c>
      <c r="N97" s="138" t="str">
        <f>'5. Diseño de Controles'!F82</f>
        <v xml:space="preserve">Ejercer supervisión sobre los procesos tramitados por los funcionarios </v>
      </c>
      <c r="O97" s="110" t="str">
        <f>'5. Diseño de Controles'!G82</f>
        <v>Preventivo</v>
      </c>
      <c r="P97" s="110" t="str">
        <f>'5. Diseño de Controles'!H82</f>
        <v>Jefe de oficina y Asesores</v>
      </c>
      <c r="Q97" s="110" t="str">
        <f>'5. Diseño de Controles'!I82</f>
        <v>Trimestral</v>
      </c>
      <c r="R97" s="9" t="str">
        <f>'5. Diseño de Controles'!J82</f>
        <v>Vigilar las actuaciones contra establecimientos comerciales o industriales que no están registrados o no cuentan con permisos o licencias</v>
      </c>
      <c r="S97" s="9" t="str">
        <f>'5. Diseño de Controles'!K82</f>
        <v>Seleccionar una muestra de actuaciones o investigaciones contra Establecimientos comerciales o industriales y verificar que se tramiten, decidan y notifiquen oportuna y adecudamente, que las decisiones sean coherentes con el material probatirio y con el marco legal</v>
      </c>
      <c r="T97" s="9" t="str">
        <f>'5. Diseño de Controles'!L82</f>
        <v>Cuando se detecten establecimientos de comercio o industriales que no funcionaban si en lleno de los requisitos, se impide su funcionamiento hasta que reuna los requisitos y se promueven las actuaiones administrativas y de policía que correspondan.</v>
      </c>
      <c r="U97" s="110" t="str">
        <f>'5. Diseño de Controles'!M82</f>
        <v>Marca o signo de revisión de los procesos; oficios e informes</v>
      </c>
      <c r="V97" s="110" t="str">
        <f>'7. Indicadores'!C82</f>
        <v>Indicador de Gestión
# de procesos o investigaciones supervisados / # de procesos o investigaciones seleccionados en la muestra *100</v>
      </c>
      <c r="W97" s="132">
        <v>1</v>
      </c>
      <c r="X97" s="132">
        <v>1</v>
      </c>
      <c r="Y97" s="132">
        <v>50</v>
      </c>
      <c r="Z97" s="133">
        <f t="shared" si="22"/>
        <v>1</v>
      </c>
      <c r="AA97" s="160" t="s">
        <v>1106</v>
      </c>
    </row>
    <row r="98" spans="1:27" ht="135" x14ac:dyDescent="0.25">
      <c r="A98" s="205"/>
      <c r="B98" s="200"/>
      <c r="C98" s="211"/>
      <c r="D98" s="9" t="str">
        <f>'2. Descripción del Riesgo'!D89</f>
        <v>Tráfico de influencias</v>
      </c>
      <c r="E98" s="201"/>
      <c r="F98" s="198"/>
      <c r="G98" s="198"/>
      <c r="H98" s="207"/>
      <c r="I98" s="136" t="str">
        <f>'5. Diseño de Controles'!E83</f>
        <v>Evitar</v>
      </c>
      <c r="J98" s="198"/>
      <c r="K98" s="198"/>
      <c r="L98" s="199"/>
      <c r="M98" s="119">
        <v>27</v>
      </c>
      <c r="N98" s="138" t="str">
        <f>'5. Diseño de Controles'!F83</f>
        <v>Aplicar los procedimientos internos</v>
      </c>
      <c r="O98" s="110" t="str">
        <f>'5. Diseño de Controles'!G83</f>
        <v>Preventivo</v>
      </c>
      <c r="P98" s="110" t="str">
        <f>'5. Diseño de Controles'!H83</f>
        <v>Jefe de oficina y Asesores</v>
      </c>
      <c r="Q98" s="110" t="str">
        <f>'5. Diseño de Controles'!I83</f>
        <v xml:space="preserve">Cada vez que se adelante una actuación por presuntas irregularidades de Establecimientos </v>
      </c>
      <c r="R98" s="9" t="str">
        <f>'5. Diseño de Controles'!J83</f>
        <v>Vigilar que se cumplan los procedimientos interso sobre actuaciones contra establecimientos comerciales e industriales</v>
      </c>
      <c r="S98" s="9" t="str">
        <f>'5. Diseño de Controles'!K83</f>
        <v>Seleccionar una muestra de actuaciones o investigaciones contra Establecimientos comerciales o industriales y verificar que se apliquen lo procedimientos internos sobre la materia</v>
      </c>
      <c r="T98" s="9" t="str">
        <f>'5. Diseño de Controles'!L83</f>
        <v>Cuando se detecten establecimientos de comercio o industriales que no funcionaban si en lleno de los requisitos, se impide su funcionamiento hasta que reuna los requisitos y se promueven las actuaiones administrativas y de policía que correspondan.</v>
      </c>
      <c r="U98" s="110" t="str">
        <f>'5. Diseño de Controles'!M83</f>
        <v>Marca o signo de revisión de los procesos; oficios e informes</v>
      </c>
      <c r="V98" s="110" t="str">
        <f>'7. Indicadores'!C83</f>
        <v>Indicador de Gestión
# de procesos o investigaciones que aplicaron los procedimientos internos / # de procesos o investigaciones seleccionados en la muestra *100</v>
      </c>
      <c r="W98" s="132">
        <v>1</v>
      </c>
      <c r="X98" s="132">
        <v>1</v>
      </c>
      <c r="Y98" s="132">
        <v>51</v>
      </c>
      <c r="Z98" s="133">
        <f t="shared" si="22"/>
        <v>1</v>
      </c>
      <c r="AA98" s="160" t="s">
        <v>1106</v>
      </c>
    </row>
    <row r="99" spans="1:27" ht="25.5" hidden="1" customHeight="1" x14ac:dyDescent="0.25">
      <c r="A99" s="205"/>
      <c r="B99" s="200"/>
      <c r="C99" s="211"/>
      <c r="D99" s="9">
        <f>'2. Descripción del Riesgo'!D90</f>
        <v>0</v>
      </c>
      <c r="E99" s="201"/>
      <c r="F99" s="198"/>
      <c r="G99" s="198"/>
      <c r="H99" s="207"/>
      <c r="I99" s="136">
        <f>'5. Diseño de Controles'!E84</f>
        <v>0</v>
      </c>
      <c r="J99" s="198"/>
      <c r="K99" s="198"/>
      <c r="L99" s="199"/>
      <c r="M99" s="119"/>
      <c r="N99" s="138">
        <f>'5. Diseño de Controles'!F84</f>
        <v>0</v>
      </c>
      <c r="O99" s="110">
        <f>'5. Diseño de Controles'!G84</f>
        <v>0</v>
      </c>
      <c r="P99" s="110">
        <f>'5. Diseño de Controles'!H84</f>
        <v>0</v>
      </c>
      <c r="Q99" s="110">
        <f>'5. Diseño de Controles'!I84</f>
        <v>0</v>
      </c>
      <c r="R99" s="9">
        <f>'5. Diseño de Controles'!J84</f>
        <v>0</v>
      </c>
      <c r="S99" s="9">
        <f>'5. Diseño de Controles'!K84</f>
        <v>0</v>
      </c>
      <c r="T99" s="9">
        <f>'5. Diseño de Controles'!L84</f>
        <v>0</v>
      </c>
      <c r="U99" s="110">
        <f>'5. Diseño de Controles'!M84</f>
        <v>0</v>
      </c>
      <c r="V99" s="110">
        <f>'7. Indicadores'!C84</f>
        <v>0</v>
      </c>
      <c r="W99" s="132"/>
      <c r="X99" s="132"/>
      <c r="Y99" s="132">
        <v>83</v>
      </c>
      <c r="Z99" s="133" t="e">
        <f t="shared" si="22"/>
        <v>#DIV/0!</v>
      </c>
      <c r="AA99" s="130"/>
    </row>
    <row r="100" spans="1:27" ht="33.75" hidden="1" customHeight="1" x14ac:dyDescent="0.25">
      <c r="A100" s="205"/>
      <c r="B100" s="200">
        <v>28</v>
      </c>
      <c r="C100" s="201" t="str">
        <f>'1. Identificación del riesgo'!C39</f>
        <v>No reportar irregularidades técnicas en el cumplimiento de contratos, convenios y programas con el fin de beneficiar a terceros.</v>
      </c>
      <c r="D100" s="9" t="str">
        <f>'2. Descripción del Riesgo'!D91</f>
        <v xml:space="preserve">Ausencia de valores éticos </v>
      </c>
      <c r="E100" s="201" t="str">
        <f>'2. Descripción del Riesgo'!E91</f>
        <v xml:space="preserve">1- Desmejoramiento de la función pública, 2- Incumplimiento de los objetivos esenciales del Estado, 3- Desconfianza ciudadana, 4- Investigaciones  disciplinarias,  penales y administrativas.
</v>
      </c>
      <c r="F100" s="198" t="str">
        <f>'3. Probabilidad'!C38</f>
        <v>PROBABLE</v>
      </c>
      <c r="G100" s="198" t="str">
        <f>'4. Impacto'!AP33</f>
        <v>CATASTRÓFICO</v>
      </c>
      <c r="H100" s="207" t="str">
        <f>IF(OR(F100=0,G100=0),"",INDEX('Mapa de Calor'!$D$5:$H$9,MATCH(Mapa_de_Riesgo!F100,'Mapa de Calor'!$B$5:$B$9,0),MATCH(Mapa_de_Riesgo!G100,'Mapa de Calor'!$D$10:$H$10,0)))</f>
        <v>Zona Extrema</v>
      </c>
      <c r="I100" s="136" t="str">
        <f>'5. Diseño de Controles'!E85</f>
        <v>Reducir</v>
      </c>
      <c r="J100" s="198" t="str">
        <f>IF('6.Análisis_de_controles'!V85="FUERTE",IF(F100="CASI SEGURO","POSIBLE",IF(F100="PROBABLE","IMPROBABLE",IF(F100="POSIBLE","RARA VEZ",IF(F100="IMPROBABLE","RARA VEZ",IF(F100="RARA VEZ","RARA VEZ"))))),IF('6.Análisis_de_controles'!V85="MODERADO",IF(F100="CASI SEGURO","PROBABLE",IF(F100="PROBABLE","POSIBLE",IF(F100="POSIBLE","IMPROBABLE",IF(F100="IMPROBABLE","RARA VEZ",IF(F100="RARA VEZ","RARA VEZ"))))),IF('6.Análisis_de_controles'!V85="DÉBIL",F100)))</f>
        <v>IMPROBABLE</v>
      </c>
      <c r="K100" s="198" t="str">
        <f t="shared" ref="K100" si="28">G100</f>
        <v>CATASTRÓFICO</v>
      </c>
      <c r="L100" s="199" t="str">
        <f>IF(OR(F100=0,G100=0),"",INDEX('Mapa de Calor'!$D$5:$H$9,MATCH(J100,'Mapa de Calor'!$B$5:$B$9,0),MATCH(K100,'Mapa de Calor'!$D$10:$H$10,0)))</f>
        <v>Zona Extrema</v>
      </c>
      <c r="M100" s="119"/>
      <c r="N100" s="138" t="str">
        <f>'5. Diseño de Controles'!F85</f>
        <v xml:space="preserve">Realizar una capacitación sobre Valores y principios para promover la rectitud, el código de integridad del servidor público  y el respeto por el erario público. </v>
      </c>
      <c r="O100" s="110" t="str">
        <f>'5. Diseño de Controles'!G85</f>
        <v>Preventivo</v>
      </c>
      <c r="P100" s="110" t="str">
        <f>'5. Diseño de Controles'!H85</f>
        <v>Líder de Talento Humano</v>
      </c>
      <c r="Q100" s="110" t="str">
        <f>'5. Diseño de Controles'!I85</f>
        <v>1 vez, en el primer semestre del 2019</v>
      </c>
      <c r="R100" s="9" t="str">
        <f>'5. Diseño de Controles'!J85</f>
        <v>Promover en los funcionarios el  cumplimiento de los valores y principios éticos y el respeto por el erario público</v>
      </c>
      <c r="S100" s="9" t="str">
        <f>'5. Diseño de Controles'!K85</f>
        <v>Se comunica la necesidad a Talento humano para que la incorpore en el plan de capacitación. Se realiza la actividad en una capacitación grupal en la que se promueva la rectitud, el código de integridad y el respeto por el erario público.</v>
      </c>
      <c r="T100" s="9" t="str">
        <f>'5. Diseño de Controles'!L85</f>
        <v>En el evento de detectarse que se certificó la ejecución satisfactoria de un contrato, se suspende el proceso de pago, se comunica al Tesorero y al Supervisor, se evalua la continuidad del supervisor y se promueven  acciones disciplinarias y penales que se determinen.</v>
      </c>
      <c r="U100" s="110" t="str">
        <f>'5. Diseño de Controles'!M85</f>
        <v>Planilla de asistencia al Taller o registro fotográfico</v>
      </c>
      <c r="V100" s="110" t="str">
        <f>'7. Indicadores'!C85</f>
        <v xml:space="preserve">Indicador de Gestión
# de capacitaciones sobre valores y principios para promover la rectitud, el código de integridad y el respeto por lo público / # de talleres programados en el año sobre ese tema *100     </v>
      </c>
      <c r="W100" s="132">
        <v>0</v>
      </c>
      <c r="X100" s="132">
        <v>0</v>
      </c>
      <c r="Y100" s="132">
        <v>84</v>
      </c>
      <c r="Z100" s="133" t="e">
        <f t="shared" si="22"/>
        <v>#DIV/0!</v>
      </c>
      <c r="AA100" s="160" t="s">
        <v>1122</v>
      </c>
    </row>
    <row r="101" spans="1:27" ht="135" x14ac:dyDescent="0.25">
      <c r="A101" s="205"/>
      <c r="B101" s="200"/>
      <c r="C101" s="201"/>
      <c r="D101" s="9" t="str">
        <f>'2. Descripción del Riesgo'!D92</f>
        <v>Ausencia de mecanismos efectivos de control</v>
      </c>
      <c r="E101" s="201"/>
      <c r="F101" s="198"/>
      <c r="G101" s="198"/>
      <c r="H101" s="207"/>
      <c r="I101" s="136" t="str">
        <f>'5. Diseño de Controles'!E86</f>
        <v>Compartir</v>
      </c>
      <c r="J101" s="198"/>
      <c r="K101" s="198"/>
      <c r="L101" s="199"/>
      <c r="M101" s="119">
        <v>28</v>
      </c>
      <c r="N101" s="138" t="str">
        <f>'5. Diseño de Controles'!F86</f>
        <v xml:space="preserve">Vigilar el cumplimiento de los contratos, convenios y programas </v>
      </c>
      <c r="O101" s="110" t="str">
        <f>'5. Diseño de Controles'!G86</f>
        <v>Preventivo</v>
      </c>
      <c r="P101" s="110" t="str">
        <f>'5. Diseño de Controles'!H86</f>
        <v>Jefe de oficina y Asesores</v>
      </c>
      <c r="Q101" s="110" t="str">
        <f>'5. Diseño de Controles'!I86</f>
        <v>Cada vez que se presente un informe de supervisión</v>
      </c>
      <c r="R101" s="9" t="str">
        <f>'5. Diseño de Controles'!J86</f>
        <v>Vigilar el cumplimiento oportuno y adecuado de los contratos, convenios y programas</v>
      </c>
      <c r="S101" s="9" t="str">
        <f>'5. Diseño de Controles'!K86</f>
        <v xml:space="preserve">Se requiere a los supervisores que presenten los informes con los soportes completos y adecuados y se confronta su contenido con lo dicho en los informes </v>
      </c>
      <c r="T101" s="9" t="str">
        <f>'5. Diseño de Controles'!L86</f>
        <v>En el evento de detectarse que se certificó la ejecución satisfactoria de un contrato, convenio o programas, se suspende el proceso de pago, se comunica al Tesorero y al Supervisor, se evalua la continuidad del supervisor y se promueven  acciones disciplinarias y penales que se determinen.</v>
      </c>
      <c r="U101" s="110" t="str">
        <f>'5. Diseño de Controles'!M86</f>
        <v xml:space="preserve">Informes de supervisión, soportes de los informes </v>
      </c>
      <c r="V101" s="110" t="str">
        <f>'7. Indicadores'!C86</f>
        <v>Indicador de Gestión
# de informes de supervisión cotejados / # de informes de supervisión recibidos</v>
      </c>
      <c r="W101" s="132">
        <v>1</v>
      </c>
      <c r="X101" s="132">
        <v>1</v>
      </c>
      <c r="Y101" s="132">
        <v>52</v>
      </c>
      <c r="Z101" s="133">
        <f t="shared" si="22"/>
        <v>1</v>
      </c>
      <c r="AA101" s="58" t="s">
        <v>1106</v>
      </c>
    </row>
    <row r="102" spans="1:27" ht="20.25" hidden="1" x14ac:dyDescent="0.25">
      <c r="A102" s="205"/>
      <c r="B102" s="200"/>
      <c r="C102" s="201"/>
      <c r="D102" s="9">
        <f>'2. Descripción del Riesgo'!D93</f>
        <v>0</v>
      </c>
      <c r="E102" s="201"/>
      <c r="F102" s="198"/>
      <c r="G102" s="198"/>
      <c r="H102" s="207"/>
      <c r="I102" s="136">
        <f>'5. Diseño de Controles'!E87</f>
        <v>0</v>
      </c>
      <c r="J102" s="198"/>
      <c r="K102" s="198"/>
      <c r="L102" s="199"/>
      <c r="M102" s="119"/>
      <c r="N102" s="138">
        <f>'5. Diseño de Controles'!F87</f>
        <v>0</v>
      </c>
      <c r="O102" s="110">
        <f>'5. Diseño de Controles'!G87</f>
        <v>0</v>
      </c>
      <c r="P102" s="110">
        <f>'5. Diseño de Controles'!H87</f>
        <v>0</v>
      </c>
      <c r="Q102" s="110">
        <f>'5. Diseño de Controles'!I87</f>
        <v>0</v>
      </c>
      <c r="R102" s="9">
        <f>'5. Diseño de Controles'!J87</f>
        <v>0</v>
      </c>
      <c r="S102" s="9">
        <f>'5. Diseño de Controles'!K87</f>
        <v>0</v>
      </c>
      <c r="T102" s="9">
        <f>'5. Diseño de Controles'!L87</f>
        <v>0</v>
      </c>
      <c r="U102" s="110">
        <f>'5. Diseño de Controles'!M87</f>
        <v>0</v>
      </c>
      <c r="V102" s="110">
        <f>'7. Indicadores'!C87</f>
        <v>0</v>
      </c>
      <c r="W102" s="132">
        <v>0</v>
      </c>
      <c r="X102" s="132">
        <v>0</v>
      </c>
      <c r="Y102" s="132">
        <v>86</v>
      </c>
      <c r="Z102" s="133" t="e">
        <f t="shared" si="22"/>
        <v>#DIV/0!</v>
      </c>
      <c r="AA102" s="130"/>
    </row>
    <row r="103" spans="1:27" ht="104.25" customHeight="1" x14ac:dyDescent="0.25">
      <c r="A103" s="205" t="s">
        <v>955</v>
      </c>
      <c r="B103" s="200">
        <v>29</v>
      </c>
      <c r="C103" s="201" t="str">
        <f>'1. Identificación del riesgo'!C40</f>
        <v>Pagar cuentas sin el lleno de requisitos legales y reglamentarios establecidos en los procedimientos internos</v>
      </c>
      <c r="D103" s="9" t="str">
        <f>'2. Descripción del Riesgo'!D94</f>
        <v>Ambición.</v>
      </c>
      <c r="E103" s="201" t="str">
        <f>'2. Descripción del Riesgo'!E94</f>
        <v>1- Perdida de la confianza ciudadana en la gestión Pública, 2- Deterioro de la ética Pública Institucional, 3- Daños patrimoniales, 4- Deterioro de la autoridad, 5- Afectación del clima laboral.</v>
      </c>
      <c r="F103" s="198" t="str">
        <f>'3. Probabilidad'!C39</f>
        <v>RARA VEZ</v>
      </c>
      <c r="G103" s="198" t="str">
        <f>'4. Impacto'!AP34</f>
        <v>CATASTRÓFICO</v>
      </c>
      <c r="H103" s="207" t="str">
        <f>IF(OR(F103=0,G103=0),"",INDEX('Mapa de Calor'!$D$5:$H$9,MATCH(Mapa_de_Riesgo!F103,'Mapa de Calor'!$B$5:$B$9,0),MATCH(Mapa_de_Riesgo!G103,'Mapa de Calor'!$D$10:$H$10,0)))</f>
        <v>Zona Extrema</v>
      </c>
      <c r="I103" s="136" t="str">
        <f>'5. Diseño de Controles'!E88</f>
        <v>Reducir</v>
      </c>
      <c r="J103" s="198" t="str">
        <f>IF('6.Análisis_de_controles'!V88="FUERTE",IF(F103="CASI SEGURO","POSIBLE",IF(F103="PROBABLE","IMPROBABLE",IF(F103="POSIBLE","RARA VEZ",IF(F103="IMPROBABLE","RARA VEZ",IF(F103="RARA VEZ","RARA VEZ"))))),IF('6.Análisis_de_controles'!V88="MODERADO",IF(F103="CASI SEGURO","PROBABLE",IF(F103="PROBABLE","POSIBLE",IF(F103="POSIBLE","IMPROBABLE",IF(F103="IMPROBABLE","RARA VEZ",IF(F103="RARA VEZ","RARA VEZ"))))),IF('6.Análisis_de_controles'!V88="DÉBIL",F103)))</f>
        <v>RARA VEZ</v>
      </c>
      <c r="K103" s="198" t="str">
        <f t="shared" ref="K103" si="29">G103</f>
        <v>CATASTRÓFICO</v>
      </c>
      <c r="L103" s="199" t="str">
        <f>IF(OR(F103=0,G103=0),"",INDEX('Mapa de Calor'!$D$5:$H$9,MATCH(J103,'Mapa de Calor'!$B$5:$B$9,0),MATCH(K103,'Mapa de Calor'!$D$10:$H$10,0)))</f>
        <v>Zona Extrema</v>
      </c>
      <c r="M103" s="119">
        <v>29</v>
      </c>
      <c r="N103" s="138" t="str">
        <f>'5. Diseño de Controles'!F88</f>
        <v xml:space="preserve">Establecer turnos o registros para establecer un orden para el pago de cuentas </v>
      </c>
      <c r="O103" s="110" t="str">
        <f>'5. Diseño de Controles'!G88</f>
        <v>Preventivo</v>
      </c>
      <c r="P103" s="110" t="str">
        <f>'5. Diseño de Controles'!H88</f>
        <v>Tesorero</v>
      </c>
      <c r="Q103" s="110" t="str">
        <f>'5. Diseño de Controles'!I88</f>
        <v>Permanentemente</v>
      </c>
      <c r="R103" s="9" t="str">
        <f>'5. Diseño de Controles'!J88</f>
        <v>Organizar el pago de las cuentas</v>
      </c>
      <c r="S103" s="9" t="str">
        <f>'5. Diseño de Controles'!K88</f>
        <v>Una vez recibidas las cuentas se registran en un libro, y se asigna su revisión por orden de recibido. Una vez revisadas se indica en el libro o planilla y se programa la fecha de pago.</v>
      </c>
      <c r="T103" s="9" t="str">
        <f>'5. Diseño de Controles'!L88</f>
        <v>En el evento de detectarse la existencia de cuentas que no cuentan con turnos para pagos o que no corresponden, se verifica el turno que le corresponde y se informa al contratista.</v>
      </c>
      <c r="U103" s="110" t="str">
        <f>'5. Diseño de Controles'!M88</f>
        <v xml:space="preserve">Turnos para pagos o registros de cumplimiento de requisitos </v>
      </c>
      <c r="V103" s="110" t="str">
        <f>'7. Indicadores'!C88</f>
        <v>Indicador de Gestión
# de cuentas con asignación de turnos para pago / # de cuentas para pago con cumplimiento de requisitos *100</v>
      </c>
      <c r="W103" s="132">
        <v>1</v>
      </c>
      <c r="X103" s="132">
        <v>1</v>
      </c>
      <c r="Y103" s="132">
        <v>53</v>
      </c>
      <c r="Z103" s="133">
        <f t="shared" si="22"/>
        <v>1</v>
      </c>
      <c r="AA103" s="58" t="s">
        <v>1123</v>
      </c>
    </row>
    <row r="104" spans="1:27" ht="56.25" hidden="1" customHeight="1" x14ac:dyDescent="0.25">
      <c r="A104" s="205"/>
      <c r="B104" s="200"/>
      <c r="C104" s="201"/>
      <c r="D104" s="9" t="str">
        <f>'2. Descripción del Riesgo'!D95</f>
        <v xml:space="preserve">Deficientes valores y principios </v>
      </c>
      <c r="E104" s="201"/>
      <c r="F104" s="198"/>
      <c r="G104" s="198"/>
      <c r="H104" s="207"/>
      <c r="I104" s="136" t="str">
        <f>'5. Diseño de Controles'!E89</f>
        <v>Reducir</v>
      </c>
      <c r="J104" s="198"/>
      <c r="K104" s="198"/>
      <c r="L104" s="199"/>
      <c r="M104" s="119"/>
      <c r="N104" s="138" t="str">
        <f>'5. Diseño de Controles'!F89</f>
        <v xml:space="preserve">Realizar una capacitación sobre Valores y principios para promover la rectitud, el código de integridad del servidor público  y el respeto por el erario público. </v>
      </c>
      <c r="O104" s="110" t="str">
        <f>'5. Diseño de Controles'!G89</f>
        <v>Preventivo</v>
      </c>
      <c r="P104" s="110" t="str">
        <f>'5. Diseño de Controles'!H89</f>
        <v>Líder de Talento Humano</v>
      </c>
      <c r="Q104" s="110" t="str">
        <f>'5. Diseño de Controles'!I89</f>
        <v>1 vez, En el primer semestre del 2019</v>
      </c>
      <c r="R104" s="9" t="str">
        <f>'5. Diseño de Controles'!J89</f>
        <v>Promover en los funcionarios el  cumplimiento de los valores y principios éticos y el respeto por el erario público</v>
      </c>
      <c r="S104" s="9" t="str">
        <f>'5. Diseño de Controles'!K89</f>
        <v>Se comunica la necesidad a Talento humano para que la incorpore en el plan de capacitación. Se realiza la actividad en una capacitación grupal en la que se promueva la rectitud, el código de integridad y el respeto por el erario público.</v>
      </c>
      <c r="T104" s="9" t="str">
        <f>'5. Diseño de Controles'!L89</f>
        <v>En el evento de detectarse la existencia de cuentas que no llenan los requisitos, se informa y requiere al contratista para que las complete, aclare o corrijapara proceder a asignarle turno para pago</v>
      </c>
      <c r="U104" s="110" t="str">
        <f>'5. Diseño de Controles'!M89</f>
        <v>Planilla de asistencia al Taller o registro fotográfico</v>
      </c>
      <c r="V104" s="110" t="str">
        <f>'7. Indicadores'!C89</f>
        <v xml:space="preserve">Indicador de Gestión
# de capacitaciones sobre valores y principios para promover la rectitud, el código de integridad y el respeto por lo público / # de talleres programados en el año sobre ese tema *100     </v>
      </c>
      <c r="W104" s="132">
        <v>0</v>
      </c>
      <c r="X104" s="132">
        <v>0</v>
      </c>
      <c r="Y104" s="132">
        <v>88</v>
      </c>
      <c r="Z104" s="133" t="e">
        <f t="shared" si="22"/>
        <v>#DIV/0!</v>
      </c>
      <c r="AA104" s="130" t="s">
        <v>1117</v>
      </c>
    </row>
    <row r="105" spans="1:27" ht="105" x14ac:dyDescent="0.25">
      <c r="A105" s="205"/>
      <c r="B105" s="200"/>
      <c r="C105" s="201"/>
      <c r="D105" s="9" t="str">
        <f>'2. Descripción del Riesgo'!D96</f>
        <v xml:space="preserve">Ausencia de mecanismos efectivos que controlen el tramite de pagos </v>
      </c>
      <c r="E105" s="201"/>
      <c r="F105" s="198"/>
      <c r="G105" s="198"/>
      <c r="H105" s="207"/>
      <c r="I105" s="136" t="str">
        <f>'5. Diseño de Controles'!E90</f>
        <v>Reducir</v>
      </c>
      <c r="J105" s="198"/>
      <c r="K105" s="198"/>
      <c r="L105" s="199"/>
      <c r="M105" s="119">
        <v>29</v>
      </c>
      <c r="N105" s="138" t="str">
        <f>'5. Diseño de Controles'!F90</f>
        <v>Aplicar controles para el pago de cuentas</v>
      </c>
      <c r="O105" s="110" t="str">
        <f>'5. Diseño de Controles'!G90</f>
        <v>Preventivo</v>
      </c>
      <c r="P105" s="110" t="str">
        <f>'5. Diseño de Controles'!H90</f>
        <v>Tesorero</v>
      </c>
      <c r="Q105" s="110" t="str">
        <f>'5. Diseño de Controles'!I90</f>
        <v>Cada vez que se tramite una cuenta</v>
      </c>
      <c r="R105" s="9" t="str">
        <f>'5. Diseño de Controles'!J90</f>
        <v xml:space="preserve">Contar con un procedimiento claro y expedito para el pago de cuentas </v>
      </c>
      <c r="S105" s="9" t="str">
        <f>'5. Diseño de Controles'!K90</f>
        <v>Se aplica el procedimiento para el pago de cuentas comprobando suficiencia de la información y de los soportes.</v>
      </c>
      <c r="T105" s="9" t="str">
        <f>'5. Diseño de Controles'!L90</f>
        <v>En el evento de detectarse la existencia de cuentas que no llenan los requisitos, se informa y requiere al contratista para que las complete, aclare o corrijapara proceder a asignarle turno para pago</v>
      </c>
      <c r="U105" s="110" t="str">
        <f>'5. Diseño de Controles'!M90</f>
        <v>Procedimiento interno para pago de cuentas</v>
      </c>
      <c r="V105" s="110" t="str">
        <f>'7. Indicadores'!C90</f>
        <v>Indicador de Gestión
# de cuentas con verificación de requisitos /# de cuentas de cobro *100</v>
      </c>
      <c r="W105" s="132">
        <v>1</v>
      </c>
      <c r="X105" s="132">
        <v>1</v>
      </c>
      <c r="Y105" s="132">
        <v>54</v>
      </c>
      <c r="Z105" s="133">
        <f t="shared" si="22"/>
        <v>1</v>
      </c>
      <c r="AA105" s="58" t="s">
        <v>1123</v>
      </c>
    </row>
    <row r="106" spans="1:27" ht="120" x14ac:dyDescent="0.25">
      <c r="A106" s="205"/>
      <c r="B106" s="200">
        <v>30</v>
      </c>
      <c r="C106" s="201" t="str">
        <f>'1. Identificación del riesgo'!C41</f>
        <v>Conceder incentivos tributarios no autorizados o vigentes a contribuyentes, para obtener provecho o favorecer a terceros.</v>
      </c>
      <c r="D106" s="9" t="str">
        <f>'2. Descripción del Riesgo'!D97</f>
        <v>Deficientes controles internos en el proceso</v>
      </c>
      <c r="E106" s="201" t="str">
        <f>'2. Descripción del Riesgo'!E97</f>
        <v>1- Detrimento del patrimonio público, 2- Disminución de los recaudos del municipio, 3- Incumplimiento de metas del plan de desarrollo, 4- Incumplimiento de obligaciones, 5- Deterioro de la confianza ciudadana, 6- Deterioro del principio de autoridad.</v>
      </c>
      <c r="F106" s="198" t="str">
        <f>'3. Probabilidad'!C40</f>
        <v>IMPROBABLE</v>
      </c>
      <c r="G106" s="198" t="str">
        <f>'4. Impacto'!AP35</f>
        <v>CATASTRÓFICO</v>
      </c>
      <c r="H106" s="207" t="str">
        <f>IF(OR(F106=0,G106=0),"",INDEX('Mapa de Calor'!$D$5:$H$9,MATCH(Mapa_de_Riesgo!F106,'Mapa de Calor'!$B$5:$B$9,0),MATCH(Mapa_de_Riesgo!G106,'Mapa de Calor'!$D$10:$H$10,0)))</f>
        <v>Zona Extrema</v>
      </c>
      <c r="I106" s="136" t="str">
        <f>'5. Diseño de Controles'!E91</f>
        <v>Reducir</v>
      </c>
      <c r="J106" s="198" t="str">
        <f>IF('6.Análisis_de_controles'!V91="FUERTE",IF(F106="CASI SEGURO","POSIBLE",IF(F106="PROBABLE","IMPROBABLE",IF(F106="POSIBLE","RARA VEZ",IF(F106="IMPROBABLE","RARA VEZ",IF(F106="RARA VEZ","RARA VEZ"))))),IF('6.Análisis_de_controles'!V91="MODERADO",IF(F106="CASI SEGURO","PROBABLE",IF(F106="PROBABLE","POSIBLE",IF(F106="POSIBLE","IMPROBABLE",IF(F106="IMPROBABLE","RARA VEZ",IF(F106="RARA VEZ","RARA VEZ"))))),IF('6.Análisis_de_controles'!V91="DÉBIL",F106)))</f>
        <v>RARA VEZ</v>
      </c>
      <c r="K106" s="198" t="str">
        <f t="shared" ref="K106" si="30">G106</f>
        <v>CATASTRÓFICO</v>
      </c>
      <c r="L106" s="199" t="str">
        <f>IF(OR(F106=0,G106=0),"",INDEX('Mapa de Calor'!$D$5:$H$9,MATCH(J106,'Mapa de Calor'!$B$5:$B$9,0),MATCH(K106,'Mapa de Calor'!$D$10:$H$10,0)))</f>
        <v>Zona Extrema</v>
      </c>
      <c r="M106" s="119">
        <v>30</v>
      </c>
      <c r="N106" s="138" t="str">
        <f>'5. Diseño de Controles'!F91</f>
        <v xml:space="preserve">Crear un formato en el que el funcionario que concede o reconoce el incentivo tributario deje constancia de que comprobó la validez, oportunidad, procedencia y alcance del inventivo </v>
      </c>
      <c r="O106" s="110" t="str">
        <f>'5. Diseño de Controles'!G91</f>
        <v>Preventivo</v>
      </c>
      <c r="P106" s="110" t="str">
        <f>'5. Diseño de Controles'!H91</f>
        <v>Secretario de Hacienda</v>
      </c>
      <c r="Q106" s="110" t="str">
        <f>'5. Diseño de Controles'!I91</f>
        <v>1 vez, Febrero de 2019</v>
      </c>
      <c r="R106" s="9" t="str">
        <f>'5. Diseño de Controles'!J91</f>
        <v>Verificar que los incentivos tributarios sean procedentes, estén vigentes, sean oportunos y el contribuyente tenga el derecho a recibirlos.</v>
      </c>
      <c r="S106" s="9" t="str">
        <f>'5. Diseño de Controles'!K91</f>
        <v>Al momento de contestar la petición para otorgar el incentivo tributario, el funcionario encargado revisa la vigencia del incentivo, su procedencia, cumplimiento de requisitos por parte del contribuyente y así lo indica en un documento o acto administrativo.</v>
      </c>
      <c r="T106" s="9" t="str">
        <f>'5. Diseño de Controles'!L91</f>
        <v>En el evento de detectarse que un incentivo no es procedente concederlo, se le informa por escrito al solicitante, a través de un acto motivado contra el que proceden los recursos de ley.</v>
      </c>
      <c r="U106" s="110" t="str">
        <f>'5. Diseño de Controles'!M91</f>
        <v>Formato de verificación de procedencia de incentivos tributarios</v>
      </c>
      <c r="V106" s="110" t="str">
        <f>'7. Indicadores'!C91</f>
        <v>Indicador de Gestión
# de incentivos tributarios concedidos, con verificación con lista de chequeo / # de incentivos tributarios concedidos</v>
      </c>
      <c r="W106" s="132">
        <v>1</v>
      </c>
      <c r="X106" s="132">
        <v>1</v>
      </c>
      <c r="Y106" s="132">
        <v>55</v>
      </c>
      <c r="Z106" s="133">
        <f t="shared" si="22"/>
        <v>1</v>
      </c>
      <c r="AA106" s="58" t="s">
        <v>1124</v>
      </c>
    </row>
    <row r="107" spans="1:27" ht="52.5" hidden="1" customHeight="1" x14ac:dyDescent="0.25">
      <c r="A107" s="205"/>
      <c r="B107" s="200"/>
      <c r="C107" s="201"/>
      <c r="D107" s="9" t="str">
        <f>'2. Descripción del Riesgo'!D98</f>
        <v xml:space="preserve">Amiguismo </v>
      </c>
      <c r="E107" s="201"/>
      <c r="F107" s="198"/>
      <c r="G107" s="198"/>
      <c r="H107" s="207"/>
      <c r="I107" s="136" t="str">
        <f>'5. Diseño de Controles'!E92</f>
        <v>Reducir</v>
      </c>
      <c r="J107" s="198"/>
      <c r="K107" s="198"/>
      <c r="L107" s="199"/>
      <c r="M107" s="119"/>
      <c r="N107" s="138" t="str">
        <f>'5. Diseño de Controles'!F92</f>
        <v xml:space="preserve">Realizar una capacitación sobre Valores y principios para promover la rectitud, el código de integridad del servidor público  y el respeto por el erario público. </v>
      </c>
      <c r="O107" s="110" t="str">
        <f>'5. Diseño de Controles'!G92</f>
        <v>Preventivo</v>
      </c>
      <c r="P107" s="110" t="str">
        <f>'5. Diseño de Controles'!H92</f>
        <v>Líder de Talento Humano</v>
      </c>
      <c r="Q107" s="110" t="str">
        <f>'5. Diseño de Controles'!I92</f>
        <v>1 vez, En el primer semestre del 2019</v>
      </c>
      <c r="R107" s="9" t="str">
        <f>'5. Diseño de Controles'!J92</f>
        <v>Promover en los funcionarios el  cumplimiento de los valores y principios éticos y el respeto por el erario público</v>
      </c>
      <c r="S107" s="9" t="str">
        <f>'5. Diseño de Controles'!K92</f>
        <v>Se comunica la necesidad a Talento humano para que la incorpore en el plan de capacitación. Se realiza la actividad en una capacitación grupal en la que se promueva la rectitud, el código de integridad y el respeto por el erario público.</v>
      </c>
      <c r="T107" s="9" t="str">
        <f>'5. Diseño de Controles'!L92</f>
        <v>En el evento de detectarse que un incentivo no es procedente concederlo, se le informa por escrito al solicitante, a través de un acto motivado contra el que proceden los recursos de ley.</v>
      </c>
      <c r="U107" s="110" t="str">
        <f>'5. Diseño de Controles'!M92</f>
        <v>Planilla de asistencia al Taller o registro fotográfico</v>
      </c>
      <c r="V107" s="110" t="str">
        <f>'7. Indicadores'!C92</f>
        <v xml:space="preserve">Indicador de Gestión
# de capacitaciones sobre valores y principios para promover la rectitud, el código de integridad y el respeto por lo público / # de talleres programados en el año sobre ese tema *100     </v>
      </c>
      <c r="W107" s="132">
        <v>0</v>
      </c>
      <c r="X107" s="132">
        <v>0</v>
      </c>
      <c r="Y107" s="132">
        <v>91</v>
      </c>
      <c r="Z107" s="133" t="e">
        <f t="shared" si="22"/>
        <v>#DIV/0!</v>
      </c>
      <c r="AA107" s="58"/>
    </row>
    <row r="108" spans="1:27" ht="20.25" hidden="1" x14ac:dyDescent="0.25">
      <c r="A108" s="205"/>
      <c r="B108" s="200"/>
      <c r="C108" s="201"/>
      <c r="D108" s="9">
        <f>'2. Descripción del Riesgo'!D99</f>
        <v>0</v>
      </c>
      <c r="E108" s="201"/>
      <c r="F108" s="198"/>
      <c r="G108" s="198"/>
      <c r="H108" s="207"/>
      <c r="I108" s="136">
        <f>'5. Diseño de Controles'!E93</f>
        <v>0</v>
      </c>
      <c r="J108" s="198"/>
      <c r="K108" s="198"/>
      <c r="L108" s="199"/>
      <c r="M108" s="119"/>
      <c r="N108" s="138">
        <f>'5. Diseño de Controles'!F93</f>
        <v>0</v>
      </c>
      <c r="O108" s="110">
        <f>'5. Diseño de Controles'!G93</f>
        <v>0</v>
      </c>
      <c r="P108" s="110">
        <f>'5. Diseño de Controles'!H93</f>
        <v>0</v>
      </c>
      <c r="Q108" s="110">
        <f>'5. Diseño de Controles'!I93</f>
        <v>0</v>
      </c>
      <c r="R108" s="9">
        <f>'5. Diseño de Controles'!J93</f>
        <v>0</v>
      </c>
      <c r="S108" s="9">
        <f>'5. Diseño de Controles'!K93</f>
        <v>0</v>
      </c>
      <c r="T108" s="9">
        <f>'5. Diseño de Controles'!L93</f>
        <v>0</v>
      </c>
      <c r="U108" s="110">
        <f>'5. Diseño de Controles'!M93</f>
        <v>0</v>
      </c>
      <c r="V108" s="110">
        <f>'7. Indicadores'!C93</f>
        <v>0</v>
      </c>
      <c r="W108" s="132">
        <v>0</v>
      </c>
      <c r="X108" s="132">
        <v>0</v>
      </c>
      <c r="Y108" s="132">
        <v>92</v>
      </c>
      <c r="Z108" s="133" t="e">
        <f t="shared" si="22"/>
        <v>#DIV/0!</v>
      </c>
      <c r="AA108" s="130"/>
    </row>
    <row r="109" spans="1:27" ht="28.5" hidden="1" customHeight="1" x14ac:dyDescent="0.25">
      <c r="A109" s="205"/>
      <c r="B109" s="200">
        <v>31</v>
      </c>
      <c r="C109" s="201" t="str">
        <f>'1. Identificación del riesgo'!C42</f>
        <v>Solicitar dadivas a Contratistas para garantizar el pago de sus cuentas en menos tiempo.</v>
      </c>
      <c r="D109" s="9" t="str">
        <f>'2. Descripción del Riesgo'!D100</f>
        <v>Ambición.</v>
      </c>
      <c r="E109" s="201" t="str">
        <f>'2. Descripción del Riesgo'!E100</f>
        <v>1- Perdida de la confianza ciudadana en la gestión Pública, 2- Deterioro de la ética Pública Institucional, 3- Daños patrimoniales, 4- Deterioro de la autoridad, 5- Afectación del clima laboral.</v>
      </c>
      <c r="F109" s="198" t="str">
        <f>'3. Probabilidad'!C41</f>
        <v>RARA VEZ</v>
      </c>
      <c r="G109" s="198" t="str">
        <f>'4. Impacto'!AP36</f>
        <v>CATASTRÓFICO</v>
      </c>
      <c r="H109" s="207" t="str">
        <f>IF(OR(F109=0,G109=0),"",INDEX('Mapa de Calor'!$D$5:$H$9,MATCH(Mapa_de_Riesgo!F109,'Mapa de Calor'!$B$5:$B$9,0),MATCH(Mapa_de_Riesgo!G109,'Mapa de Calor'!$D$10:$H$10,0)))</f>
        <v>Zona Extrema</v>
      </c>
      <c r="I109" s="136" t="str">
        <f>'5. Diseño de Controles'!E94</f>
        <v>Reducir</v>
      </c>
      <c r="J109" s="198" t="str">
        <f>IF('6.Análisis_de_controles'!V94="FUERTE",IF(F109="CASI SEGURO","POSIBLE",IF(F109="PROBABLE","IMPROBABLE",IF(F109="POSIBLE","RARA VEZ",IF(F109="IMPROBABLE","RARA VEZ",IF(F109="RARA VEZ","RARA VEZ"))))),IF('6.Análisis_de_controles'!V94="MODERADO",IF(F109="CASI SEGURO","PROBABLE",IF(F109="PROBABLE","POSIBLE",IF(F109="POSIBLE","IMPROBABLE",IF(F109="IMPROBABLE","RARA VEZ",IF(F109="RARA VEZ","RARA VEZ"))))),IF('6.Análisis_de_controles'!V94="DÉBIL",F109)))</f>
        <v>RARA VEZ</v>
      </c>
      <c r="K109" s="198" t="str">
        <f t="shared" ref="K109" si="31">G109</f>
        <v>CATASTRÓFICO</v>
      </c>
      <c r="L109" s="199" t="str">
        <f>IF(OR(F109=0,G109=0),"",INDEX('Mapa de Calor'!$D$5:$H$9,MATCH(J109,'Mapa de Calor'!$B$5:$B$9,0),MATCH(K109,'Mapa de Calor'!$D$10:$H$10,0)))</f>
        <v>Zona Extrema</v>
      </c>
      <c r="M109" s="119"/>
      <c r="N109" s="138" t="str">
        <f>'5. Diseño de Controles'!F94</f>
        <v>Implementación y Socialización del Código de Integridad, que implique el desarrollo institucional de la caja de herramientas (encuestas, compromisos, plan de acción)</v>
      </c>
      <c r="O109" s="110" t="str">
        <f>'5. Diseño de Controles'!G94</f>
        <v>Preventivo</v>
      </c>
      <c r="P109" s="110" t="str">
        <f>'5. Diseño de Controles'!H94</f>
        <v>Líder de Talento Humano</v>
      </c>
      <c r="Q109" s="110" t="str">
        <f>'5. Diseño de Controles'!I94</f>
        <v>1 vez, primer cuatrimestre del 2019</v>
      </c>
      <c r="R109" s="9" t="str">
        <f>'5. Diseño de Controles'!J94</f>
        <v>Interiorizar una cultura institucional basada en la integridad, propiciando la coherencia que debe existir en el servidor público entre sus realizaciones y las promesas o planeación institucional.</v>
      </c>
      <c r="S109" s="9" t="str">
        <f>'5. Diseño de Controles'!K94</f>
        <v>Se debe implementar el Código de Integridad a través de las actividades inherentes al desarrollo de la Caja de Herramientas establecida por la función pública, y una vez adoptado el Código de Integridad se debe socializar a todos los funciones de la entidad.</v>
      </c>
      <c r="T109" s="9" t="str">
        <f>'5. Diseño de Controles'!L94</f>
        <v>Como consecuencia de la no implementación del Código de Integridad, Control Interno podrá hacer los requerimientos, solicitudes o procedimientos derivados del incumplimiento de la acción.</v>
      </c>
      <c r="U109" s="110" t="str">
        <f>'5. Diseño de Controles'!M94</f>
        <v xml:space="preserve">Registros de mesas de trabajo, formatos y encuestas diligenciadas, registros fotográficos y planillas de asistencia de socialización o actas. </v>
      </c>
      <c r="V109" s="110" t="str">
        <f>'7. Indicadores'!C94</f>
        <v>Indicador de Cumplimiento
Código de Integridad adoptado y socializado</v>
      </c>
      <c r="W109" s="132"/>
      <c r="X109" s="132"/>
      <c r="Y109" s="132">
        <v>93</v>
      </c>
      <c r="Z109" s="133" t="e">
        <f t="shared" si="22"/>
        <v>#DIV/0!</v>
      </c>
      <c r="AA109" s="130"/>
    </row>
    <row r="110" spans="1:27" ht="90" x14ac:dyDescent="0.25">
      <c r="A110" s="205"/>
      <c r="B110" s="200"/>
      <c r="C110" s="201"/>
      <c r="D110" s="9" t="str">
        <f>'2. Descripción del Riesgo'!D101</f>
        <v xml:space="preserve">Demora en el pago de cuentas </v>
      </c>
      <c r="E110" s="201"/>
      <c r="F110" s="198"/>
      <c r="G110" s="198"/>
      <c r="H110" s="207"/>
      <c r="I110" s="136" t="str">
        <f>'5. Diseño de Controles'!E95</f>
        <v>Reducir</v>
      </c>
      <c r="J110" s="198"/>
      <c r="K110" s="198"/>
      <c r="L110" s="199"/>
      <c r="M110" s="119">
        <v>31</v>
      </c>
      <c r="N110" s="138" t="str">
        <f>'5. Diseño de Controles'!F95</f>
        <v>Establecer mecanimos para facilitar la revisión y pago de cuentas</v>
      </c>
      <c r="O110" s="110" t="str">
        <f>'5. Diseño de Controles'!G95</f>
        <v>Preventivo</v>
      </c>
      <c r="P110" s="110" t="str">
        <f>'5. Diseño de Controles'!H95</f>
        <v>Tesorero</v>
      </c>
      <c r="Q110" s="110" t="str">
        <f>'5. Diseño de Controles'!I95</f>
        <v>1 vez, Abril de 2019</v>
      </c>
      <c r="R110" s="9" t="str">
        <f>'5. Diseño de Controles'!J95</f>
        <v xml:space="preserve">Contar con un procedimiento claro y expedito para el pago de cuentas </v>
      </c>
      <c r="S110" s="9" t="str">
        <f>'5. Diseño de Controles'!K95</f>
        <v>Se aplica el procedimiento para el pago de cuentas comprobando suficiencia de la información y de los soportes.</v>
      </c>
      <c r="T110" s="9" t="str">
        <f>'5. Diseño de Controles'!L95</f>
        <v>Si se detectan cuentas cuyo turno no corresponde pagar, se establece el turno que le corresponda y se procede a cancelar las que cuenten con el derecho.</v>
      </c>
      <c r="U110" s="110" t="str">
        <f>'5. Diseño de Controles'!M95</f>
        <v>Procedimiento interno para pago de cuentas</v>
      </c>
      <c r="V110" s="110" t="str">
        <f>'7. Indicadores'!C95</f>
        <v>Indicador de Cumplimiento
Procedimiento interno para pago de cuentas implementado</v>
      </c>
      <c r="W110" s="132">
        <v>1</v>
      </c>
      <c r="X110" s="132">
        <v>1</v>
      </c>
      <c r="Y110" s="132">
        <v>56</v>
      </c>
      <c r="Z110" s="133">
        <f t="shared" si="22"/>
        <v>1</v>
      </c>
      <c r="AA110" s="163" t="s">
        <v>1106</v>
      </c>
    </row>
    <row r="111" spans="1:27" ht="105" x14ac:dyDescent="0.25">
      <c r="A111" s="205"/>
      <c r="B111" s="200"/>
      <c r="C111" s="201"/>
      <c r="D111" s="9" t="str">
        <f>'2. Descripción del Riesgo'!D102</f>
        <v>Deficientes mecanismos de control en el proceso</v>
      </c>
      <c r="E111" s="201"/>
      <c r="F111" s="198"/>
      <c r="G111" s="198"/>
      <c r="H111" s="207"/>
      <c r="I111" s="136" t="str">
        <f>'5. Diseño de Controles'!E96</f>
        <v>Reducir</v>
      </c>
      <c r="J111" s="198"/>
      <c r="K111" s="198"/>
      <c r="L111" s="199"/>
      <c r="M111" s="119">
        <v>31</v>
      </c>
      <c r="N111" s="138" t="str">
        <f>'5. Diseño de Controles'!F96</f>
        <v>Hacer seguimiento al pago de cuentas</v>
      </c>
      <c r="O111" s="110" t="str">
        <f>'5. Diseño de Controles'!G96</f>
        <v>Preventivo</v>
      </c>
      <c r="P111" s="110" t="str">
        <f>'5. Diseño de Controles'!H96</f>
        <v>Tesorero</v>
      </c>
      <c r="Q111" s="110" t="str">
        <f>'5. Diseño de Controles'!I96</f>
        <v xml:space="preserve">Cada vez que se realice el pago de una cuenta </v>
      </c>
      <c r="R111" s="9" t="str">
        <f>'5. Diseño de Controles'!J96</f>
        <v xml:space="preserve">Verificar que las cuentas sean pagadas por derecho de turno </v>
      </c>
      <c r="S111" s="9" t="str">
        <f>'5. Diseño de Controles'!K96</f>
        <v>Se identifican las cuentas en turno para pago, comprobando que correspondan al orden que sugiere el turno</v>
      </c>
      <c r="T111" s="9" t="str">
        <f>'5. Diseño de Controles'!L96</f>
        <v>Si al hacer seguimientno a las cuentas se detecta que su turno de pago no corresponde al asignado, se establece el turno que le corresponda y se procede a cancelar las que cuenten con el derecho.</v>
      </c>
      <c r="U111" s="110" t="str">
        <f>'5. Diseño de Controles'!M96</f>
        <v>Informes, actas, oficios</v>
      </c>
      <c r="V111" s="110" t="str">
        <f>'7. Indicadores'!C96</f>
        <v>Indicador de Gestión
# pagadas con turnos para pagos / # de cuentas de cobro pagadas *100</v>
      </c>
      <c r="W111" s="132">
        <v>1</v>
      </c>
      <c r="X111" s="132">
        <v>1</v>
      </c>
      <c r="Y111" s="132">
        <v>57</v>
      </c>
      <c r="Z111" s="133">
        <f t="shared" si="22"/>
        <v>1</v>
      </c>
      <c r="AA111" s="50" t="s">
        <v>1106</v>
      </c>
    </row>
    <row r="112" spans="1:27" ht="30" hidden="1" customHeight="1" x14ac:dyDescent="0.25">
      <c r="A112" s="205" t="s">
        <v>549</v>
      </c>
      <c r="B112" s="200">
        <v>32</v>
      </c>
      <c r="C112" s="201" t="str">
        <f>'1. Identificación del riesgo'!C43</f>
        <v>Suscribir contratos, a sabiendas, sin el lleno de requisitos legales esenciales en el proceso para favorecer a un proponente.</v>
      </c>
      <c r="D112" s="9" t="str">
        <f>'2. Descripción del Riesgo'!D103</f>
        <v>Clientelismo</v>
      </c>
      <c r="E112" s="201" t="str">
        <f>'2. Descripción del Riesgo'!E103</f>
        <v>1- Investigaciones disciplinarias y penales 2- Pérdida de confianza ciudadana, 3- Incumplimiento de contratos.</v>
      </c>
      <c r="F112" s="198" t="str">
        <f>'3. Probabilidad'!C42</f>
        <v>RARA VEZ</v>
      </c>
      <c r="G112" s="198" t="str">
        <f>'4. Impacto'!AP37</f>
        <v>MAYOR</v>
      </c>
      <c r="H112" s="207" t="str">
        <f>IF(OR(F112=0,G112=0),"",INDEX('Mapa de Calor'!$D$5:$H$9,MATCH(Mapa_de_Riesgo!F112,'Mapa de Calor'!$B$5:$B$9,0),MATCH(Mapa_de_Riesgo!G112,'Mapa de Calor'!$D$10:$H$10,0)))</f>
        <v xml:space="preserve"> Zona Alta</v>
      </c>
      <c r="I112" s="136" t="str">
        <f>'5. Diseño de Controles'!E97</f>
        <v>Reducir</v>
      </c>
      <c r="J112" s="198" t="str">
        <f>IF('6.Análisis_de_controles'!V97="FUERTE",IF(F112="CASI SEGURO","POSIBLE",IF(F112="PROBABLE","IMPROBABLE",IF(F112="POSIBLE","RARA VEZ",IF(F112="IMPROBABLE","RARA VEZ",IF(F112="RARA VEZ","RARA VEZ"))))),IF('6.Análisis_de_controles'!V97="MODERADO",IF(F112="CASI SEGURO","PROBABLE",IF(F112="PROBABLE","POSIBLE",IF(F112="POSIBLE","IMPROBABLE",IF(F112="IMPROBABLE","RARA VEZ",IF(F112="RARA VEZ","RARA VEZ"))))),IF('6.Análisis_de_controles'!V97="DÉBIL",F112)))</f>
        <v>RARA VEZ</v>
      </c>
      <c r="K112" s="198" t="str">
        <f t="shared" ref="K112" si="32">G112</f>
        <v>MAYOR</v>
      </c>
      <c r="L112" s="199" t="str">
        <f>IF(OR(F112=0,G112=0),"",INDEX('Mapa de Calor'!$D$5:$H$9,MATCH(J112,'Mapa de Calor'!$B$5:$B$9,0),MATCH(K112,'Mapa de Calor'!$D$10:$H$10,0)))</f>
        <v xml:space="preserve"> Zona Alta</v>
      </c>
      <c r="M112" s="119"/>
      <c r="N112" s="138" t="str">
        <f>'5. Diseño de Controles'!F97</f>
        <v xml:space="preserve">Realizar una capacitación sobre Valores y principios para promover la rectitud, el código de integridad de la entidad y el respeto por el erario público. </v>
      </c>
      <c r="O112" s="110" t="str">
        <f>'5. Diseño de Controles'!G97</f>
        <v>Preventivo</v>
      </c>
      <c r="P112" s="110" t="str">
        <f>'5. Diseño de Controles'!H97</f>
        <v>Líder de Talento Humano</v>
      </c>
      <c r="Q112" s="110" t="str">
        <f>'5. Diseño de Controles'!I97</f>
        <v>1 vez, en el primer semestre del 2019</v>
      </c>
      <c r="R112" s="9" t="str">
        <f>'5. Diseño de Controles'!J97</f>
        <v>Promover en los funcionarios el  cumplimiento de los valores y principios éticos y el respeto por el erario público</v>
      </c>
      <c r="S112" s="9" t="str">
        <f>'5. Diseño de Controles'!K97</f>
        <v>Se comunica la necesidad a Talento humano para que la incorpore en el plan de capacitación. Se realiza la actividad en una capacitación grupal en la que se promueva la rectitud, el código de integridad y el respeto por el erario público.</v>
      </c>
      <c r="T112" s="9" t="str">
        <f>'5. Diseño de Controles'!L97</f>
        <v>En el evento de detectarse que se celebró un contrato sin el lleno de requisitos esenciales con posterioridad a la realización del Taller, se suspende la ejecución del contrato, se evalua su continuidad y se promueven  acciones disciplinarias y penales.</v>
      </c>
      <c r="U112" s="110" t="str">
        <f>'5. Diseño de Controles'!M97</f>
        <v>Planilla de asistencia al Taller o registro fotográfico</v>
      </c>
      <c r="V112" s="110" t="str">
        <f>'7. Indicadores'!C97</f>
        <v xml:space="preserve">Indicador de Gestión
# de capacitaciones sobre valores y principios para promover la rectitud, el código de integridad y el respeto por lo público / # de talleres programados en el año sobre ese tema *100     </v>
      </c>
      <c r="W112" s="132">
        <v>0</v>
      </c>
      <c r="X112" s="132">
        <v>0</v>
      </c>
      <c r="Y112" s="132">
        <v>96</v>
      </c>
      <c r="Z112" s="133" t="e">
        <f t="shared" si="22"/>
        <v>#DIV/0!</v>
      </c>
      <c r="AA112" s="130"/>
    </row>
    <row r="113" spans="1:27" ht="150" x14ac:dyDescent="0.25">
      <c r="A113" s="205"/>
      <c r="B113" s="200"/>
      <c r="C113" s="201"/>
      <c r="D113" s="9" t="str">
        <f>'2. Descripción del Riesgo'!D104</f>
        <v>Deficientes controles internos en el proceso</v>
      </c>
      <c r="E113" s="201"/>
      <c r="F113" s="198"/>
      <c r="G113" s="198"/>
      <c r="H113" s="207"/>
      <c r="I113" s="136" t="str">
        <f>'5. Diseño de Controles'!E98</f>
        <v>Reducir</v>
      </c>
      <c r="J113" s="198"/>
      <c r="K113" s="198"/>
      <c r="L113" s="199"/>
      <c r="M113" s="119">
        <v>32</v>
      </c>
      <c r="N113" s="138" t="str">
        <f>'5. Diseño de Controles'!F98</f>
        <v>Revisar el cumplimiento de los requisitos esenciales en los procesos contractuales, antes de la selección del contratista, utilizando una lista de chequeo.</v>
      </c>
      <c r="O113" s="110" t="str">
        <f>'5. Diseño de Controles'!G98</f>
        <v>Preventivo</v>
      </c>
      <c r="P113" s="110" t="str">
        <f>'5. Diseño de Controles'!H98</f>
        <v>Secretario administrativo</v>
      </c>
      <c r="Q113" s="110" t="str">
        <f>'5. Diseño de Controles'!I98</f>
        <v>Cuando se deba hacer selección de proponentes</v>
      </c>
      <c r="R113" s="9" t="str">
        <f>'5. Diseño de Controles'!J98</f>
        <v>Comprobar que el proceso de selección, las propuestas y los proponentes cumplan con las exigencias legales esenciales</v>
      </c>
      <c r="S113" s="9" t="str">
        <f>'5. Diseño de Controles'!K98</f>
        <v>Comprobar que la modalidad de selección sea la adecuada, que los estudios previos, del sector, diseños y demás documentos de Planeación se hayan realizado oportunda y adecuadamente y que los Proponentes cumplan con los requisitos habilitantes., mediante una lista de chequeo por cada modalidad de selección.</v>
      </c>
      <c r="T113" s="9" t="str">
        <f>'5. Diseño de Controles'!L98</f>
        <v>En caso de detectar contratos sin el lleno de requisitos esenciales con la aplicación de la lista de chequeo, se debe exigir al proponente el cumplimiento del requisito o corregir los estudios previo o el pliego de condiciones.</v>
      </c>
      <c r="U113" s="110" t="str">
        <f>'5. Diseño de Controles'!M98</f>
        <v xml:space="preserve">Lista de chequeo procesos contractuales </v>
      </c>
      <c r="V113" s="110" t="str">
        <f>'7. Indicadores'!C98</f>
        <v xml:space="preserve">No. de procesos de selección de proponentes con lista de chequeo aplicada sobre cumplimiento de requisitos esenciales / No. de Procesos de selección de proponentes adelantados.                                       </v>
      </c>
      <c r="W113" s="132">
        <v>1</v>
      </c>
      <c r="X113" s="132">
        <v>1</v>
      </c>
      <c r="Y113" s="132">
        <v>58</v>
      </c>
      <c r="Z113" s="133">
        <f t="shared" si="22"/>
        <v>1</v>
      </c>
      <c r="AA113" s="50" t="s">
        <v>1125</v>
      </c>
    </row>
    <row r="114" spans="1:27" ht="20.25" hidden="1" x14ac:dyDescent="0.25">
      <c r="A114" s="205"/>
      <c r="B114" s="200"/>
      <c r="C114" s="201"/>
      <c r="D114" s="9">
        <f>'2. Descripción del Riesgo'!D105</f>
        <v>0</v>
      </c>
      <c r="E114" s="201"/>
      <c r="F114" s="198"/>
      <c r="G114" s="198"/>
      <c r="H114" s="207"/>
      <c r="I114" s="136">
        <f>'5. Diseño de Controles'!E99</f>
        <v>0</v>
      </c>
      <c r="J114" s="198"/>
      <c r="K114" s="198"/>
      <c r="L114" s="199"/>
      <c r="M114" s="119"/>
      <c r="N114" s="138">
        <f>'5. Diseño de Controles'!F99</f>
        <v>0</v>
      </c>
      <c r="O114" s="110">
        <f>'5. Diseño de Controles'!G99</f>
        <v>0</v>
      </c>
      <c r="P114" s="110">
        <f>'5. Diseño de Controles'!H99</f>
        <v>0</v>
      </c>
      <c r="Q114" s="110">
        <f>'5. Diseño de Controles'!I99</f>
        <v>0</v>
      </c>
      <c r="R114" s="9">
        <f>'5. Diseño de Controles'!J99</f>
        <v>0</v>
      </c>
      <c r="S114" s="9">
        <f>'5. Diseño de Controles'!K99</f>
        <v>0</v>
      </c>
      <c r="T114" s="9">
        <f>'5. Diseño de Controles'!L99</f>
        <v>0</v>
      </c>
      <c r="U114" s="110">
        <f>'5. Diseño de Controles'!M99</f>
        <v>0</v>
      </c>
      <c r="V114" s="110">
        <f>'7. Indicadores'!C99</f>
        <v>0</v>
      </c>
      <c r="W114" s="132"/>
      <c r="X114" s="132"/>
      <c r="Y114" s="132">
        <v>98</v>
      </c>
      <c r="Z114" s="133" t="e">
        <f t="shared" si="22"/>
        <v>#DIV/0!</v>
      </c>
      <c r="AA114" s="130"/>
    </row>
    <row r="115" spans="1:27" ht="135" x14ac:dyDescent="0.25">
      <c r="A115" s="205"/>
      <c r="B115" s="200">
        <v>33</v>
      </c>
      <c r="C115" s="201" t="str">
        <f>'1. Identificación del riesgo'!C44</f>
        <v>Contratar, a sabiendas, con contratistas inhabilitados o con incompatibilidades.</v>
      </c>
      <c r="D115" s="9" t="str">
        <f>'2. Descripción del Riesgo'!D106</f>
        <v>Negligencia</v>
      </c>
      <c r="E115" s="201" t="str">
        <f>'2. Descripción del Riesgo'!E106</f>
        <v>1- Investigaciones disciplinarias y penales 2- Pérdida de confianza ciudadana, 3- Afectación de la imagen institucional y de los organismos de control.</v>
      </c>
      <c r="F115" s="198" t="str">
        <f>'3. Probabilidad'!C43</f>
        <v>RARA VEZ</v>
      </c>
      <c r="G115" s="198" t="str">
        <f>'4. Impacto'!AP38</f>
        <v>MAYOR</v>
      </c>
      <c r="H115" s="207" t="str">
        <f>IF(OR(F115=0,G115=0),"",INDEX('Mapa de Calor'!$D$5:$H$9,MATCH(Mapa_de_Riesgo!F115,'Mapa de Calor'!$B$5:$B$9,0),MATCH(Mapa_de_Riesgo!G115,'Mapa de Calor'!$D$10:$H$10,0)))</f>
        <v xml:space="preserve"> Zona Alta</v>
      </c>
      <c r="I115" s="136" t="str">
        <f>'5. Diseño de Controles'!E100</f>
        <v>Reducir</v>
      </c>
      <c r="J115" s="198" t="str">
        <f>IF('6.Análisis_de_controles'!V100="FUERTE",IF(F115="CASI SEGURO","POSIBLE",IF(F115="PROBABLE","IMPROBABLE",IF(F115="POSIBLE","RARA VEZ",IF(F115="IMPROBABLE","RARA VEZ",IF(F115="RARA VEZ","RARA VEZ"))))),IF('6.Análisis_de_controles'!V100="MODERADO",IF(F115="CASI SEGURO","PROBABLE",IF(F115="PROBABLE","POSIBLE",IF(F115="POSIBLE","IMPROBABLE",IF(F115="IMPROBABLE","RARA VEZ",IF(F115="RARA VEZ","RARA VEZ"))))),IF('6.Análisis_de_controles'!V100="DÉBIL",F115)))</f>
        <v>RARA VEZ</v>
      </c>
      <c r="K115" s="198" t="str">
        <f t="shared" ref="K115" si="33">G115</f>
        <v>MAYOR</v>
      </c>
      <c r="L115" s="199" t="str">
        <f>IF(OR(F115=0,G115=0),"",INDEX('Mapa de Calor'!$D$5:$H$9,MATCH(J115,'Mapa de Calor'!$B$5:$B$9,0),MATCH(K115,'Mapa de Calor'!$D$10:$H$10,0)))</f>
        <v xml:space="preserve"> Zona Alta</v>
      </c>
      <c r="M115" s="119">
        <v>33</v>
      </c>
      <c r="N115" s="138" t="str">
        <f>'5. Diseño de Controles'!F100</f>
        <v xml:space="preserve">Exigir el cumplimiento de los procedimientos de selección de contratistas </v>
      </c>
      <c r="O115" s="110" t="str">
        <f>'5. Diseño de Controles'!G100</f>
        <v>Preventivo</v>
      </c>
      <c r="P115" s="110" t="str">
        <f>'5. Diseño de Controles'!H100</f>
        <v>Secretario administrativo</v>
      </c>
      <c r="Q115" s="110" t="str">
        <f>'5. Diseño de Controles'!I100</f>
        <v xml:space="preserve">1 ez, en el primer trimestre del año </v>
      </c>
      <c r="R115" s="9" t="str">
        <f>'5. Diseño de Controles'!J100</f>
        <v>Fortalecer la aptitud de los funcionarios que participan en la revisión del cumplimiento de la Capacidad y requisitos habilitantes de los Proponentes</v>
      </c>
      <c r="S115" s="9" t="str">
        <f>'5. Diseño de Controles'!K100</f>
        <v>Acto de socialización o de instrucción a los funcionarios responsables de proyectar estudios previos y de participar en la de los Pliegos de condiciones, sobre los requisitos mínimos, respeto por los principios de la contratación y consecuencias de conductas irregulares.</v>
      </c>
      <c r="T115" s="9" t="str">
        <f>'5. Diseño de Controles'!L100</f>
        <v>Cuando al aplicar los procedimientos se detecte que un proponente está inhabilitado o con incompatibilidades para contratar, se excluiye del proceso de selección mediante comunicación y un acto motivado.</v>
      </c>
      <c r="U115" s="110" t="str">
        <f>'5. Diseño de Controles'!M100</f>
        <v xml:space="preserve">Acta de socialización, planillas, registros fotográficos </v>
      </c>
      <c r="V115" s="110" t="str">
        <f>'7. Indicadores'!C100</f>
        <v>No. de instrucciones dadas sobre cumplimiento de procedimientos internos de selección de contratistas / No. de instrucciones programadas sobre esas materias.</v>
      </c>
      <c r="W115" s="132">
        <v>1</v>
      </c>
      <c r="X115" s="132">
        <v>1</v>
      </c>
      <c r="Y115" s="132">
        <v>59</v>
      </c>
      <c r="Z115" s="133">
        <f t="shared" si="22"/>
        <v>1</v>
      </c>
      <c r="AA115" s="50" t="s">
        <v>1100</v>
      </c>
    </row>
    <row r="116" spans="1:27" ht="105" x14ac:dyDescent="0.25">
      <c r="A116" s="205"/>
      <c r="B116" s="200"/>
      <c r="C116" s="201"/>
      <c r="D116" s="9" t="str">
        <f>'2. Descripción del Riesgo'!D107</f>
        <v>Deficientes controles internos en el proceso</v>
      </c>
      <c r="E116" s="201"/>
      <c r="F116" s="198"/>
      <c r="G116" s="198"/>
      <c r="H116" s="207"/>
      <c r="I116" s="136" t="str">
        <f>'5. Diseño de Controles'!E101</f>
        <v>Reducir</v>
      </c>
      <c r="J116" s="198"/>
      <c r="K116" s="198"/>
      <c r="L116" s="199"/>
      <c r="M116" s="119">
        <v>33</v>
      </c>
      <c r="N116" s="138" t="str">
        <f>'5. Diseño de Controles'!F101</f>
        <v>Verificar que se haya constatado la inexistencia de antecedentes disciplinarios, fiscales y policivos del contratista y que éste declare no estar impedido para suscribir ni ejecutar el contrato.</v>
      </c>
      <c r="O116" s="110" t="str">
        <f>'5. Diseño de Controles'!G101</f>
        <v>Preventivo</v>
      </c>
      <c r="P116" s="110" t="str">
        <f>'5. Diseño de Controles'!H101</f>
        <v>Secretario administrativo, profesional de apoyo</v>
      </c>
      <c r="Q116" s="110" t="str">
        <f>'5. Diseño de Controles'!I101</f>
        <v>Cuando se deba hacer selección de proponentes</v>
      </c>
      <c r="R116" s="9" t="str">
        <f>'5. Diseño de Controles'!J101</f>
        <v>Comprobar, mediante el cotejo de los números de cédulas de ciudadanía y NIT, en las bases de datos de la PGN, de la CGR y de la Policía Nacional que los contratistas seleccionados no estén reportados o incluidos en ellas con antecedents vigentes que les impidan participar y suscribir contratos con la entidad.</v>
      </c>
      <c r="S116" s="9" t="str">
        <f>'5. Diseño de Controles'!K101</f>
        <v xml:space="preserve">Acto de formación grupal sobre ética y valores que promueva y difunda los valores corporativos de la entidad  </v>
      </c>
      <c r="T116" s="9" t="str">
        <f>'5. Diseño de Controles'!L101</f>
        <v>En caso de detectar, con las lisstas de chequeos, proponentes inhabilitados o con incompatibilidades para contratar deben excluirse del proceso de selección mediante comunicación y un acto motivado.</v>
      </c>
      <c r="U116" s="110" t="str">
        <f>'5. Diseño de Controles'!M101</f>
        <v>Registro de verificación de antecedentes</v>
      </c>
      <c r="V116" s="110" t="str">
        <f>'7. Indicadores'!C101</f>
        <v xml:space="preserve">No. de verificaciones realizadas sobre antecedentes disciplinarios, penales y policivos de los contratistas seleccionados / No. de Contratistas seleccionados   </v>
      </c>
      <c r="W116" s="132">
        <v>1</v>
      </c>
      <c r="X116" s="132">
        <v>1</v>
      </c>
      <c r="Y116" s="132">
        <v>60</v>
      </c>
      <c r="Z116" s="133">
        <f t="shared" si="22"/>
        <v>1</v>
      </c>
      <c r="AA116" s="50" t="s">
        <v>1126</v>
      </c>
    </row>
    <row r="117" spans="1:27" ht="29.25" hidden="1" customHeight="1" x14ac:dyDescent="0.25">
      <c r="A117" s="205"/>
      <c r="B117" s="200"/>
      <c r="C117" s="201"/>
      <c r="D117" s="9">
        <f>'2. Descripción del Riesgo'!D108</f>
        <v>0</v>
      </c>
      <c r="E117" s="201"/>
      <c r="F117" s="198"/>
      <c r="G117" s="198"/>
      <c r="H117" s="207"/>
      <c r="I117" s="136">
        <f>'5. Diseño de Controles'!E102</f>
        <v>0</v>
      </c>
      <c r="J117" s="198"/>
      <c r="K117" s="198"/>
      <c r="L117" s="199"/>
      <c r="M117" s="119"/>
      <c r="N117" s="138">
        <f>'5. Diseño de Controles'!F102</f>
        <v>0</v>
      </c>
      <c r="O117" s="110">
        <f>'5. Diseño de Controles'!G102</f>
        <v>0</v>
      </c>
      <c r="P117" s="110">
        <f>'5. Diseño de Controles'!H102</f>
        <v>0</v>
      </c>
      <c r="Q117" s="110">
        <f>'5. Diseño de Controles'!I102</f>
        <v>0</v>
      </c>
      <c r="R117" s="9">
        <f>'5. Diseño de Controles'!J102</f>
        <v>0</v>
      </c>
      <c r="S117" s="9">
        <f>'5. Diseño de Controles'!K102</f>
        <v>0</v>
      </c>
      <c r="T117" s="9">
        <f>'5. Diseño de Controles'!L102</f>
        <v>0</v>
      </c>
      <c r="U117" s="110">
        <f>'5. Diseño de Controles'!M102</f>
        <v>0</v>
      </c>
      <c r="V117" s="110">
        <f>'7. Indicadores'!C102</f>
        <v>0</v>
      </c>
      <c r="W117" s="132">
        <v>0</v>
      </c>
      <c r="X117" s="132">
        <v>0</v>
      </c>
      <c r="Y117" s="132">
        <v>101</v>
      </c>
      <c r="Z117" s="133" t="e">
        <f t="shared" si="22"/>
        <v>#DIV/0!</v>
      </c>
      <c r="AA117" s="130"/>
    </row>
    <row r="118" spans="1:27" ht="27.75" hidden="1" customHeight="1" x14ac:dyDescent="0.25">
      <c r="A118" s="205"/>
      <c r="B118" s="200">
        <v>34</v>
      </c>
      <c r="C118" s="201" t="str">
        <f>'1. Identificación del riesgo'!C45</f>
        <v>Deficiencias delilberadas en la planeacion de los contratos para favorecer a terceros.</v>
      </c>
      <c r="D118" s="9" t="str">
        <f>'2. Descripción del Riesgo'!D109</f>
        <v>Defientes valores y principios éticos</v>
      </c>
      <c r="E118" s="201" t="str">
        <f>'2. Descripción del Riesgo'!E109</f>
        <v>1- Deterioro de la autoridad, 2- Demandas y denuncias, 3- Detrimento patrimonial, 4- Pérdida de la confianza ciudadana.</v>
      </c>
      <c r="F118" s="198" t="str">
        <f>'3. Probabilidad'!C44</f>
        <v>POSIBLE</v>
      </c>
      <c r="G118" s="198" t="str">
        <f>'4. Impacto'!AP39</f>
        <v>CATASTRÓFICO</v>
      </c>
      <c r="H118" s="207" t="str">
        <f>IF(OR(F118=0,G118=0),"",INDEX('Mapa de Calor'!$D$5:$H$9,MATCH(Mapa_de_Riesgo!F118,'Mapa de Calor'!$B$5:$B$9,0),MATCH(Mapa_de_Riesgo!G118,'Mapa de Calor'!$D$10:$H$10,0)))</f>
        <v>Zona Extrema</v>
      </c>
      <c r="I118" s="136" t="str">
        <f>'5. Diseño de Controles'!E103</f>
        <v>Reducir</v>
      </c>
      <c r="J118" s="198" t="str">
        <f>IF('6.Análisis_de_controles'!V103="FUERTE",IF(F118="CASI SEGURO","POSIBLE",IF(F118="PROBABLE","IMPROBABLE",IF(F118="POSIBLE","RARA VEZ",IF(F118="IMPROBABLE","RARA VEZ",IF(F118="RARA VEZ","RARA VEZ"))))),IF('6.Análisis_de_controles'!V103="MODERADO",IF(F118="CASI SEGURO","PROBABLE",IF(F118="PROBABLE","POSIBLE",IF(F118="POSIBLE","IMPROBABLE",IF(F118="IMPROBABLE","RARA VEZ",IF(F118="RARA VEZ","RARA VEZ"))))),IF('6.Análisis_de_controles'!V103="DÉBIL",F118)))</f>
        <v>RARA VEZ</v>
      </c>
      <c r="K118" s="198" t="str">
        <f t="shared" ref="K118" si="34">G118</f>
        <v>CATASTRÓFICO</v>
      </c>
      <c r="L118" s="199" t="str">
        <f>IF(OR(F118=0,G118=0),"",INDEX('Mapa de Calor'!$D$5:$H$9,MATCH(J118,'Mapa de Calor'!$B$5:$B$9,0),MATCH(K118,'Mapa de Calor'!$D$10:$H$10,0)))</f>
        <v>Zona Extrema</v>
      </c>
      <c r="M118" s="119"/>
      <c r="N118" s="138" t="str">
        <f>'5. Diseño de Controles'!F103</f>
        <v>Implementación y Socialización del Código de Integridad, que implique el desarrollo institucional de la caja de herramientas (encuestas, compromisos, plan de acción)</v>
      </c>
      <c r="O118" s="110" t="str">
        <f>'5. Diseño de Controles'!G103</f>
        <v>Preventivo</v>
      </c>
      <c r="P118" s="110" t="str">
        <f>'5. Diseño de Controles'!H103</f>
        <v>Líder de Talento Humano</v>
      </c>
      <c r="Q118" s="110" t="str">
        <f>'5. Diseño de Controles'!I103</f>
        <v>1 vez, primer cuatrimestre del 2019</v>
      </c>
      <c r="R118" s="9" t="str">
        <f>'5. Diseño de Controles'!J103</f>
        <v>Interiorizar una cultura institucional basada en la integridad, propiciando la coherencia que debe existir en el servidor público entre sus realizaciones y las promesas o planeación institucional.</v>
      </c>
      <c r="S118" s="9" t="str">
        <f>'5. Diseño de Controles'!K103</f>
        <v>Se debe implementar el Código de Integridad a través de las actividades inherentes al desarrollo de la Caja de Herramientas establecida por la función pública, y una vez adoptado el Código de Integridad se debe socializar a todos los funciones de la entidad.</v>
      </c>
      <c r="T118" s="9" t="str">
        <f>'5. Diseño de Controles'!L103</f>
        <v>Como consecuencia de la no implementación del Código de Integridad, Control Interno podrá hacer los requerimientos, solicitudes o procedimientos derivados del incumplimiento de la acción.</v>
      </c>
      <c r="U118" s="110" t="str">
        <f>'5. Diseño de Controles'!M103</f>
        <v xml:space="preserve">Registros de mesas de trabajo, formatos y encuestas diligenciadas, registros fotográficos y planillas de asistencia de socialización o actas. </v>
      </c>
      <c r="V118" s="110" t="str">
        <f>'7. Indicadores'!C103</f>
        <v>Indicador de Cumplimiento
Código de Integridad adoptado y socializado</v>
      </c>
      <c r="W118" s="132">
        <v>0</v>
      </c>
      <c r="X118" s="132">
        <v>0</v>
      </c>
      <c r="Y118" s="132">
        <v>102</v>
      </c>
      <c r="Z118" s="133" t="e">
        <f t="shared" si="22"/>
        <v>#DIV/0!</v>
      </c>
      <c r="AA118" s="130" t="s">
        <v>1117</v>
      </c>
    </row>
    <row r="119" spans="1:27" ht="31.5" hidden="1" customHeight="1" x14ac:dyDescent="0.25">
      <c r="A119" s="205"/>
      <c r="B119" s="200"/>
      <c r="C119" s="201"/>
      <c r="D119" s="9" t="str">
        <f>'2. Descripción del Riesgo'!D110</f>
        <v>Clientelismo</v>
      </c>
      <c r="E119" s="201"/>
      <c r="F119" s="198"/>
      <c r="G119" s="198"/>
      <c r="H119" s="207"/>
      <c r="I119" s="136" t="str">
        <f>'5. Diseño de Controles'!E104</f>
        <v>Reducir</v>
      </c>
      <c r="J119" s="198"/>
      <c r="K119" s="198"/>
      <c r="L119" s="199"/>
      <c r="M119" s="119"/>
      <c r="N119" s="138" t="str">
        <f>'5. Diseño de Controles'!F104</f>
        <v>Implementación y Socialización del Código de Integridad, que implique el desarrollo institucional de la caja de herramientas (encuestas, compromisos, plan de acción)</v>
      </c>
      <c r="O119" s="110" t="str">
        <f>'5. Diseño de Controles'!G104</f>
        <v>Preventivo</v>
      </c>
      <c r="P119" s="110" t="str">
        <f>'5. Diseño de Controles'!H104</f>
        <v>Líder de Talento Humano</v>
      </c>
      <c r="Q119" s="110" t="str">
        <f>'5. Diseño de Controles'!I104</f>
        <v>1 vez, primer cuatrimestre del 2019</v>
      </c>
      <c r="R119" s="9" t="str">
        <f>'5. Diseño de Controles'!J104</f>
        <v>Interiorizar una cultura institucional basada en la integridad, propiciando la coherencia que debe existir en el servidor público entre sus realizaciones y las promesas o planeación institucional.</v>
      </c>
      <c r="S119" s="9" t="str">
        <f>'5. Diseño de Controles'!K104</f>
        <v>Se debe implementar el Código de Integridad a través de las actividades inherentes al desarrollo de la Caja de Herramientas establecida por la función pública, y una vez adoptado el Código de Integridad se debe socializar a todos los funciones de la entidad.</v>
      </c>
      <c r="T119" s="9" t="str">
        <f>'5. Diseño de Controles'!L104</f>
        <v>Como consecuencia de la no implementación del Código de Integridad, Control Interno podrá hacer los requerimientos, solicitudes o procedimientos derivados del incumplimiento de la acción.</v>
      </c>
      <c r="U119" s="110" t="str">
        <f>'5. Diseño de Controles'!M104</f>
        <v xml:space="preserve">Registros de mesas de trabajo, formatos y encuestas diligenciadas, registros fotográficos y planillas de asistencia de socialización o actas. </v>
      </c>
      <c r="V119" s="110" t="str">
        <f>'7. Indicadores'!C104</f>
        <v>Indicador de Cumplimiento
Código de Integridad adoptado y socializado</v>
      </c>
      <c r="W119" s="132"/>
      <c r="X119" s="132"/>
      <c r="Y119" s="132">
        <v>103</v>
      </c>
      <c r="Z119" s="133" t="e">
        <f t="shared" si="22"/>
        <v>#DIV/0!</v>
      </c>
      <c r="AA119" s="130" t="s">
        <v>1117</v>
      </c>
    </row>
    <row r="120" spans="1:27" ht="150" x14ac:dyDescent="0.25">
      <c r="A120" s="205"/>
      <c r="B120" s="200"/>
      <c r="C120" s="201"/>
      <c r="D120" s="9" t="str">
        <f>'2. Descripción del Riesgo'!D111</f>
        <v>Deficientes controles internos en el proceso</v>
      </c>
      <c r="E120" s="201"/>
      <c r="F120" s="198"/>
      <c r="G120" s="198"/>
      <c r="H120" s="207"/>
      <c r="I120" s="136" t="str">
        <f>'5. Diseño de Controles'!E105</f>
        <v>Reducir</v>
      </c>
      <c r="J120" s="198"/>
      <c r="K120" s="198"/>
      <c r="L120" s="199"/>
      <c r="M120" s="119">
        <v>34</v>
      </c>
      <c r="N120" s="138" t="str">
        <f>'5. Diseño de Controles'!F105</f>
        <v>Verificar que los plilegos de condiiciones y estudios previos sean objetivos, establezcan exigencias razonables y que cumplan los requerimientos legales e internos.</v>
      </c>
      <c r="O120" s="110" t="str">
        <f>'5. Diseño de Controles'!G105</f>
        <v>Preventivo</v>
      </c>
      <c r="P120" s="110" t="str">
        <f>'5. Diseño de Controles'!H105</f>
        <v xml:space="preserve">Secretario administrativo, asesor para contratación </v>
      </c>
      <c r="Q120" s="110" t="str">
        <f>'5. Diseño de Controles'!I105</f>
        <v>Cuando se proyecten Pliegos de condiciones</v>
      </c>
      <c r="R120" s="9" t="str">
        <f>'5. Diseño de Controles'!J105</f>
        <v>Verificar que los Pliegos de Condiciones estén completos y sean objetivos, transparentes y contengan exigencias razonables.</v>
      </c>
      <c r="S120" s="9" t="str">
        <f>'5. Diseño de Controles'!K105</f>
        <v>Confrontar el contenido de los Pliegos de condiciones con las exigencias legales en materia de Contratación pública, y con el manual interno de contratación, verificar que las exigencias sean razonables y que no sean direccionadas.</v>
      </c>
      <c r="T120" s="9" t="str">
        <f>'5. Diseño de Controles'!L105</f>
        <v>En el evento de detectar deficiencias o irregularidades en los pliegos de condiciones, se deben hacer adendas si no existen Pliegos definitivos, o revocar el proceso si se ha adjudicado sin ejecutarse, o demandar su legaliidad si se está ejecutando y, promover las investigaciones que correspondan</v>
      </c>
      <c r="U120" s="110" t="str">
        <f>'5. Diseño de Controles'!M105</f>
        <v>Marca, firma o señal de haber revisado el contenido de los Pliegos de condiciones}</v>
      </c>
      <c r="V120" s="110" t="str">
        <f>'7. Indicadores'!C105</f>
        <v>Indicador de Gestión
# de Pliegos de Condiciones revisados respecto de su suficiencia, objetividad y transparencia / # de Pliegos de condiciones elaborados</v>
      </c>
      <c r="W120" s="132">
        <v>1</v>
      </c>
      <c r="X120" s="132">
        <v>1</v>
      </c>
      <c r="Y120" s="132">
        <v>61</v>
      </c>
      <c r="Z120" s="133">
        <f t="shared" si="22"/>
        <v>1</v>
      </c>
      <c r="AA120" s="160" t="s">
        <v>1106</v>
      </c>
    </row>
    <row r="121" spans="1:27" ht="35.25" hidden="1" customHeight="1" x14ac:dyDescent="0.25">
      <c r="A121" s="205"/>
      <c r="B121" s="200">
        <v>35</v>
      </c>
      <c r="C121" s="201" t="str">
        <f>'1. Identificación del riesgo'!C46</f>
        <v>Elaboración de pliegos de condiciones direccionados para favorecer a un proponente en particular.</v>
      </c>
      <c r="D121" s="9" t="str">
        <f>'2. Descripción del Riesgo'!D112</f>
        <v>Deficientes valores y principios éticos</v>
      </c>
      <c r="E121" s="201" t="str">
        <f>'2. Descripción del Riesgo'!E112</f>
        <v>1- Deterioro de la autoridad, 2- Demandas y denuncias, 3- Detrimento patrimonial, 4- Pérdida de la confianza ciudadana, 5- Incumplimiento de contratos, 6- Escogencia de contratistas inapropiados</v>
      </c>
      <c r="F121" s="198" t="str">
        <f>'3. Probabilidad'!C45</f>
        <v>POSIBLE</v>
      </c>
      <c r="G121" s="198" t="str">
        <f>'4. Impacto'!AP40</f>
        <v>CATASTRÓFICO</v>
      </c>
      <c r="H121" s="207" t="str">
        <f>IF(OR(F121=0,G121=0),"",INDEX('Mapa de Calor'!$D$5:$H$9,MATCH(Mapa_de_Riesgo!F121,'Mapa de Calor'!$B$5:$B$9,0),MATCH(Mapa_de_Riesgo!G121,'Mapa de Calor'!$D$10:$H$10,0)))</f>
        <v>Zona Extrema</v>
      </c>
      <c r="I121" s="136" t="str">
        <f>'5. Diseño de Controles'!E106</f>
        <v>Reducir</v>
      </c>
      <c r="J121" s="198" t="str">
        <f>IF('6.Análisis_de_controles'!V106="FUERTE",IF(F121="CASI SEGURO","POSIBLE",IF(F121="PROBABLE","IMPROBABLE",IF(F121="POSIBLE","RARA VEZ",IF(F121="IMPROBABLE","RARA VEZ",IF(F121="RARA VEZ","RARA VEZ"))))),IF('6.Análisis_de_controles'!V106="MODERADO",IF(F121="CASI SEGURO","PROBABLE",IF(F121="PROBABLE","POSIBLE",IF(F121="POSIBLE","IMPROBABLE",IF(F121="IMPROBABLE","RARA VEZ",IF(F121="RARA VEZ","RARA VEZ"))))),IF('6.Análisis_de_controles'!V106="DÉBIL",F121)))</f>
        <v>RARA VEZ</v>
      </c>
      <c r="K121" s="198" t="str">
        <f t="shared" ref="K121" si="35">G121</f>
        <v>CATASTRÓFICO</v>
      </c>
      <c r="L121" s="199" t="str">
        <f>IF(OR(F121=0,G121=0),"",INDEX('Mapa de Calor'!$D$5:$H$9,MATCH(J121,'Mapa de Calor'!$B$5:$B$9,0),MATCH(K121,'Mapa de Calor'!$D$10:$H$10,0)))</f>
        <v>Zona Extrema</v>
      </c>
      <c r="M121" s="119"/>
      <c r="N121" s="138" t="str">
        <f>'5. Diseño de Controles'!F106</f>
        <v xml:space="preserve">Realizar una capacitación sobre Valores y principios para promover la rectitud, el código de integridad del servidor público  y el respeto por el erario público. </v>
      </c>
      <c r="O121" s="110" t="str">
        <f>'5. Diseño de Controles'!G106</f>
        <v>Preventivo</v>
      </c>
      <c r="P121" s="110" t="str">
        <f>'5. Diseño de Controles'!H106</f>
        <v>Líder de Talento Humano / Jefe de oficina y asesores</v>
      </c>
      <c r="Q121" s="110" t="str">
        <f>'5. Diseño de Controles'!I106</f>
        <v>1 vez, en el primer semestre del 2019</v>
      </c>
      <c r="R121" s="9" t="str">
        <f>'5. Diseño de Controles'!J106</f>
        <v>Promover en los funcionarios el  cumplimiento de los valores y principios éticos y el respeto por el erario público</v>
      </c>
      <c r="S121" s="9" t="str">
        <f>'5. Diseño de Controles'!K106</f>
        <v>Se comunica la necesidad a Talento humano para que la incorpore en el plan de capacitación. Se realiza la actividad en una capacitación grupal en la que se promueva la rectitud, el código de integridad y el respeto por el erario público.</v>
      </c>
      <c r="T121" s="9" t="str">
        <f>'5. Diseño de Controles'!L106</f>
        <v>Cuando se detecten Pliegos de condiciones direccionados se deben hacer adendas si no existen Pliegos definitivos, o revocar el proceso si se ha adjudicado sin ejecutarse, o demandar su legaliidad si se está ejecutando y, promover las investigaciones que correspondan</v>
      </c>
      <c r="U121" s="110" t="str">
        <f>'5. Diseño de Controles'!M106</f>
        <v>Planilla de asistencia al Taller o registro fotográfico</v>
      </c>
      <c r="V121" s="110" t="str">
        <f>'7. Indicadores'!C106</f>
        <v xml:space="preserve">Indicador de Gestión
# de capacitaciones sobre valores y principios para promover la rectitud, el código de integridad y el respeto por lo público / # de talleres programados en el año sobre ese tema *100     </v>
      </c>
      <c r="W121" s="132">
        <v>0</v>
      </c>
      <c r="X121" s="132">
        <v>0</v>
      </c>
      <c r="Y121" s="132">
        <v>105</v>
      </c>
      <c r="Z121" s="133" t="e">
        <f t="shared" si="22"/>
        <v>#DIV/0!</v>
      </c>
      <c r="AA121" s="130" t="s">
        <v>1117</v>
      </c>
    </row>
    <row r="122" spans="1:27" ht="39" hidden="1" customHeight="1" x14ac:dyDescent="0.25">
      <c r="A122" s="205"/>
      <c r="B122" s="200"/>
      <c r="C122" s="201"/>
      <c r="D122" s="9" t="str">
        <f>'2. Descripción del Riesgo'!D113</f>
        <v>Afan de lucro</v>
      </c>
      <c r="E122" s="201"/>
      <c r="F122" s="198"/>
      <c r="G122" s="198"/>
      <c r="H122" s="207"/>
      <c r="I122" s="136" t="str">
        <f>'5. Diseño de Controles'!E107</f>
        <v>Reducir</v>
      </c>
      <c r="J122" s="198"/>
      <c r="K122" s="198"/>
      <c r="L122" s="199"/>
      <c r="M122" s="119"/>
      <c r="N122" s="138" t="str">
        <f>'5. Diseño de Controles'!F107</f>
        <v xml:space="preserve">Realizar una capacitación sobre Valores y principios para promover la rectitud, el código de integridad del servidor público  y el respeto por el erario público. </v>
      </c>
      <c r="O122" s="110" t="str">
        <f>'5. Diseño de Controles'!G107</f>
        <v>Preventivo</v>
      </c>
      <c r="P122" s="110" t="str">
        <f>'5. Diseño de Controles'!H107</f>
        <v>Líder de Talento Humano / Jefe de oficina y asesores</v>
      </c>
      <c r="Q122" s="110" t="str">
        <f>'5. Diseño de Controles'!I107</f>
        <v>1 vez, en el primer semestre del 2019</v>
      </c>
      <c r="R122" s="9" t="str">
        <f>'5. Diseño de Controles'!J107</f>
        <v>Promover en los funcionarios el  cumplimiento de los valores y principios éticos y el respeto por el erario público</v>
      </c>
      <c r="S122" s="9" t="str">
        <f>'5. Diseño de Controles'!K107</f>
        <v>Se comunica la necesidad a Talento humano para que la incorpore en el plan de capacitación. Se realiza la actividad en una capacitación grupal en la que se promueva la rectitud, el código de integridad y el respeto por el erario público.</v>
      </c>
      <c r="T122" s="9" t="str">
        <f>'5. Diseño de Controles'!L107</f>
        <v>Cuando se detecten Pliegos de condiciones direccionados se deben hacer adendas si no existen Pliegos definitivos, o revocar el proceso si se ha adjudicado sin ejecutarse, o demandar su legaliidad si se está ejecutando y, promover las investigaciones que correspondan</v>
      </c>
      <c r="U122" s="110" t="str">
        <f>'5. Diseño de Controles'!M107</f>
        <v>Planilla de asistencia al Taller o registro fotográfico</v>
      </c>
      <c r="V122" s="110" t="str">
        <f>'7. Indicadores'!C107</f>
        <v xml:space="preserve">Indicador de Gestión
# de capacitaciones sobre valores y principios para promover la rectitud, el código de integridad y el respeto por lo público / # de talleres programados en el año sobre ese tema *100     </v>
      </c>
      <c r="W122" s="132">
        <v>0</v>
      </c>
      <c r="X122" s="132">
        <v>0</v>
      </c>
      <c r="Y122" s="132">
        <v>106</v>
      </c>
      <c r="Z122" s="133" t="e">
        <f t="shared" si="22"/>
        <v>#DIV/0!</v>
      </c>
      <c r="AA122" s="130" t="s">
        <v>1122</v>
      </c>
    </row>
    <row r="123" spans="1:27" ht="135" x14ac:dyDescent="0.25">
      <c r="A123" s="205"/>
      <c r="B123" s="200"/>
      <c r="C123" s="201"/>
      <c r="D123" s="9" t="str">
        <f>'2. Descripción del Riesgo'!D114</f>
        <v>Ausencia de estímulos internos que premien la honestidad, la rectitud y la calidad de los procesos de selección de los contratistas.</v>
      </c>
      <c r="E123" s="201"/>
      <c r="F123" s="198"/>
      <c r="G123" s="198"/>
      <c r="H123" s="207"/>
      <c r="I123" s="136" t="str">
        <f>'5. Diseño de Controles'!E108</f>
        <v>Reducir</v>
      </c>
      <c r="J123" s="198"/>
      <c r="K123" s="198"/>
      <c r="L123" s="199"/>
      <c r="M123" s="119">
        <v>35</v>
      </c>
      <c r="N123" s="138" t="str">
        <f>'5. Diseño de Controles'!F108</f>
        <v>Crear estímulos para los funcionarios que proyectan los Pliegos de condiciones contractuales que no hayan sido denunciados, investigados n i condenados por manipulación, falsedad, falta de publicidad o de objetividad.</v>
      </c>
      <c r="O123" s="110" t="str">
        <f>'5. Diseño de Controles'!G108</f>
        <v>Preventivo</v>
      </c>
      <c r="P123" s="110" t="str">
        <f>'5. Diseño de Controles'!H108</f>
        <v xml:space="preserve">Líder de Talento Humano / Secretario administrativo </v>
      </c>
      <c r="Q123" s="110" t="str">
        <f>'5. Diseño de Controles'!I108</f>
        <v>En la elaboración del Plan de Incentivos y estímulos</v>
      </c>
      <c r="R123" s="9" t="str">
        <f>'5. Diseño de Controles'!J108</f>
        <v>Promover el cumplimiento adecuado del deber de los funcionarios responsables de los procesos de contratación, mediante estímulos no pecuniarios que resalten su compromiso, rectitud y seriedad.</v>
      </c>
      <c r="S123" s="9" t="str">
        <f>'5. Diseño de Controles'!K108</f>
        <v xml:space="preserve">Incluir en el Plan de estímulos e incentivos un reconocimiento no pecuniario a los funcionarios que proyectan los Estudios previos y los Pliegos de condiciones contractuales, que no hayan objeto de denuncias o quejas fundadas sobre su objetividad, publicidad, transparencia y calidad. </v>
      </c>
      <c r="T123" s="9" t="str">
        <f>'5. Diseño de Controles'!L108</f>
        <v>Cuando se detecten Pliegos de condiciones direccionados se deben hacer adendas si no existen Pliegos definitivos, o revocar el proceso si se ha adjudicado sin ejecutarse, o demandar su legaliidad si se está ejecutando y, promover las investigaciones que correspondan</v>
      </c>
      <c r="U123" s="110" t="str">
        <f>'5. Diseño de Controles'!M108</f>
        <v>Plan de estímulos e incentivos 2019</v>
      </c>
      <c r="V123" s="110" t="str">
        <f>'7. Indicadores'!C108</f>
        <v>Indicador de Cumplimiento
Plan de estímulos y bienestar con inclusión de Reconocimiento a funcionarios que elaboran Pliegos de condicioones sin que hayan sido condenados por manipulación, falsedad, falta de objetividad o de publicidad y que no  hayn sido corregidos o ajustados dichos pliegos por esas causas</v>
      </c>
      <c r="W123" s="132">
        <v>1</v>
      </c>
      <c r="X123" s="132">
        <v>1</v>
      </c>
      <c r="Y123" s="132">
        <v>62</v>
      </c>
      <c r="Z123" s="133">
        <f t="shared" si="22"/>
        <v>1</v>
      </c>
      <c r="AA123" s="160" t="s">
        <v>1106</v>
      </c>
    </row>
    <row r="124" spans="1:27" ht="37.5" hidden="1" customHeight="1" x14ac:dyDescent="0.25">
      <c r="A124" s="205"/>
      <c r="B124" s="200">
        <v>36</v>
      </c>
      <c r="C124" s="201" t="str">
        <f>'1. Identificación del riesgo'!C47</f>
        <v>favorecer a los contratistas  no aplicando los descuentos de ley Retención, Ica etc</v>
      </c>
      <c r="D124" s="9" t="str">
        <f>'2. Descripción del Riesgo'!D115</f>
        <v>Clientelismo</v>
      </c>
      <c r="E124" s="201" t="str">
        <f>'2. Descripción del Riesgo'!E115</f>
        <v>1- Deterioro de la autoridad, 2- Demandas y denuncias, 3- Detrimento patrimonial, 4- Pérdida de la confianza ciudadana.</v>
      </c>
      <c r="F124" s="198" t="str">
        <f>'3. Probabilidad'!C46</f>
        <v>RARA VEZ</v>
      </c>
      <c r="G124" s="198" t="str">
        <f>'4. Impacto'!AP41</f>
        <v>CATASTRÓFICO</v>
      </c>
      <c r="H124" s="207" t="str">
        <f>IF(OR(F124=0,G124=0),"",INDEX('Mapa de Calor'!$D$5:$H$9,MATCH(Mapa_de_Riesgo!F124,'Mapa de Calor'!$B$5:$B$9,0),MATCH(Mapa_de_Riesgo!G124,'Mapa de Calor'!$D$10:$H$10,0)))</f>
        <v>Zona Extrema</v>
      </c>
      <c r="I124" s="136" t="str">
        <f>'5. Diseño de Controles'!E109</f>
        <v>Reducir</v>
      </c>
      <c r="J124" s="198" t="str">
        <f>IF('6.Análisis_de_controles'!V109="FUERTE",IF(F124="CASI SEGURO","POSIBLE",IF(F124="PROBABLE","IMPROBABLE",IF(F124="POSIBLE","RARA VEZ",IF(F124="IMPROBABLE","RARA VEZ",IF(F124="RARA VEZ","RARA VEZ"))))),IF('6.Análisis_de_controles'!V109="MODERADO",IF(F124="CASI SEGURO","PROBABLE",IF(F124="PROBABLE","POSIBLE",IF(F124="POSIBLE","IMPROBABLE",IF(F124="IMPROBABLE","RARA VEZ",IF(F124="RARA VEZ","RARA VEZ"))))),IF('6.Análisis_de_controles'!V109="DÉBIL",F124)))</f>
        <v>RARA VEZ</v>
      </c>
      <c r="K124" s="198" t="str">
        <f t="shared" ref="K124" si="36">G124</f>
        <v>CATASTRÓFICO</v>
      </c>
      <c r="L124" s="199" t="str">
        <f>IF(OR(F124=0,G124=0),"",INDEX('Mapa de Calor'!$D$5:$H$9,MATCH(J124,'Mapa de Calor'!$B$5:$B$9,0),MATCH(K124,'Mapa de Calor'!$D$10:$H$10,0)))</f>
        <v>Zona Extrema</v>
      </c>
      <c r="M124" s="119"/>
      <c r="N124" s="138" t="str">
        <f>'5. Diseño de Controles'!F109</f>
        <v xml:space="preserve">Realizar una capacitación sobre Valores y principios para promover la rectitud, el código de integridad del servidor público  y el respeto por el erario público. </v>
      </c>
      <c r="O124" s="110" t="str">
        <f>'5. Diseño de Controles'!G109</f>
        <v>Preventivo</v>
      </c>
      <c r="P124" s="110" t="str">
        <f>'5. Diseño de Controles'!H109</f>
        <v>Líder de Talento Humano / Jefe de oficina y asesores</v>
      </c>
      <c r="Q124" s="110" t="str">
        <f>'5. Diseño de Controles'!I109</f>
        <v>1 vez, en el primer semestre del 2019</v>
      </c>
      <c r="R124" s="9" t="str">
        <f>'5. Diseño de Controles'!J109</f>
        <v>Promover en los funcionarios el  cumplimiento de los valores y principios éticos y el respeto por el erario público</v>
      </c>
      <c r="S124" s="9" t="str">
        <f>'5. Diseño de Controles'!K109</f>
        <v>Se comunica la necesidad a Talento humano para que la incorpore en el plan de capacitación. Se realiza la actividad en una capacitación grupal en la que se promueva la rectitud, el código de integridad y el respeto por el erario público.</v>
      </c>
      <c r="T124" s="9" t="str">
        <f>'5. Diseño de Controles'!L109</f>
        <v>En el evento de detectarse que no se hicieron deascuentos de ley a los contratistas, se comunica al Supervisor, a Tesorería y al contratante para que se apliquen los descuentos en los pagos pendientes o se exija el pago a los Contratistas y, se promueven  acciones disciplinarias y penales.</v>
      </c>
      <c r="U124" s="110" t="str">
        <f>'5. Diseño de Controles'!M109</f>
        <v>Planilla de asistencia al Taller o registro fotográfico</v>
      </c>
      <c r="V124" s="110" t="str">
        <f>'7. Indicadores'!C109</f>
        <v xml:space="preserve">Indicador de Gestión
# de capacitaciones sobre valores y principios para promover la rectitud, el código de integridad y el respeto por lo público / # de talleres programados en el año sobre ese tema *100     </v>
      </c>
      <c r="W124" s="132">
        <v>0</v>
      </c>
      <c r="X124" s="132">
        <v>0</v>
      </c>
      <c r="Y124" s="132">
        <v>108</v>
      </c>
      <c r="Z124" s="133" t="e">
        <f t="shared" si="22"/>
        <v>#DIV/0!</v>
      </c>
      <c r="AA124" s="130" t="s">
        <v>1122</v>
      </c>
    </row>
    <row r="125" spans="1:27" ht="150" x14ac:dyDescent="0.25">
      <c r="A125" s="205"/>
      <c r="B125" s="200"/>
      <c r="C125" s="201"/>
      <c r="D125" s="9" t="str">
        <f>'2. Descripción del Riesgo'!D116</f>
        <v>Deficientes controles internos en el proceso</v>
      </c>
      <c r="E125" s="201"/>
      <c r="F125" s="198"/>
      <c r="G125" s="198"/>
      <c r="H125" s="207"/>
      <c r="I125" s="136" t="str">
        <f>'5. Diseño de Controles'!E110</f>
        <v>Reducir</v>
      </c>
      <c r="J125" s="198"/>
      <c r="K125" s="198"/>
      <c r="L125" s="199"/>
      <c r="M125" s="119">
        <v>36</v>
      </c>
      <c r="N125" s="138" t="str">
        <f>'5. Diseño de Controles'!F110</f>
        <v>Implementar una lista de chequeo que incluya la verificación de los descuentos de ley en los pagos hechos a los contratistas.</v>
      </c>
      <c r="O125" s="110" t="str">
        <f>'5. Diseño de Controles'!G110</f>
        <v>Preventivo</v>
      </c>
      <c r="P125" s="110" t="str">
        <f>'5. Diseño de Controles'!H110</f>
        <v>Secretario administrativo</v>
      </c>
      <c r="Q125" s="110" t="str">
        <f>'5. Diseño de Controles'!I110</f>
        <v>1 vez, en el primer bimestre de 2019</v>
      </c>
      <c r="R125" s="9" t="str">
        <f>'5. Diseño de Controles'!J110</f>
        <v>Verificar que se hagan los pagos de legalización de los contratos o que se apliquen los descuentos correspondientes por estampillas, tasas e impuestos</v>
      </c>
      <c r="S125" s="9" t="str">
        <f>'5. Diseño de Controles'!K110</f>
        <v>Antes de realizarse el primer desemboloso se verifica que el contratista haya acreditado el pago de estampillas, tasas e impuestos que le correspondan; o que haya autoriazado por escrito la aplicación de descuentos en sus pagos, por esos conceptos y, se comunica esta circunstancia a Tesorería para que aplique los descuentos.</v>
      </c>
      <c r="T125" s="9" t="str">
        <f>'5. Diseño de Controles'!L110</f>
        <v>En el evento de detectarse que no se hicieron deascuentos de ley a los contratistas, se comunica al Supervisor, a Tesorería y al contratante para que se apliquen los descuentos en los pagos pendientes o se exija el pago a los Contratistas y, se promueven  acciones disciplinarias y penales.</v>
      </c>
      <c r="U125" s="110" t="str">
        <f>'5. Diseño de Controles'!M110</f>
        <v xml:space="preserve">Lista de chequeo procesos contractuales </v>
      </c>
      <c r="V125" s="110" t="str">
        <f>'7. Indicadores'!C110</f>
        <v>Indicador de Gestión
# de contratos con verificacion de descuentos de ley / # de contratos con pagos *100</v>
      </c>
      <c r="W125" s="132">
        <v>1</v>
      </c>
      <c r="X125" s="132">
        <v>1</v>
      </c>
      <c r="Y125" s="132">
        <v>63</v>
      </c>
      <c r="Z125" s="133">
        <f t="shared" si="22"/>
        <v>1</v>
      </c>
      <c r="AA125" s="50" t="s">
        <v>1127</v>
      </c>
    </row>
    <row r="126" spans="1:27" ht="135" x14ac:dyDescent="0.25">
      <c r="A126" s="205"/>
      <c r="B126" s="200"/>
      <c r="C126" s="201"/>
      <c r="D126" s="9" t="str">
        <f>'2. Descripción del Riesgo'!D117</f>
        <v>Deficiencias en el control interno</v>
      </c>
      <c r="E126" s="201"/>
      <c r="F126" s="198"/>
      <c r="G126" s="198"/>
      <c r="H126" s="207"/>
      <c r="I126" s="136" t="str">
        <f>'5. Diseño de Controles'!E111</f>
        <v>Reducir</v>
      </c>
      <c r="J126" s="198"/>
      <c r="K126" s="198"/>
      <c r="L126" s="199"/>
      <c r="M126" s="119">
        <v>36</v>
      </c>
      <c r="N126" s="138" t="str">
        <f>'5. Diseño de Controles'!F111</f>
        <v>Realizar visitas de control interno sobre el proceso de contratación que incluya la verificación de la legalización de los contratos.</v>
      </c>
      <c r="O126" s="110" t="str">
        <f>'5. Diseño de Controles'!G111</f>
        <v>Preventivo</v>
      </c>
      <c r="P126" s="110" t="str">
        <f>'5. Diseño de Controles'!H111</f>
        <v xml:space="preserve">Jefe de control interno </v>
      </c>
      <c r="Q126" s="110" t="str">
        <f>'5. Diseño de Controles'!I111</f>
        <v>1 vez, en el segundo semestre  2019</v>
      </c>
      <c r="R126" s="9" t="str">
        <f>'5. Diseño de Controles'!J111</f>
        <v>Evaluar que los contratistas haya cumplido con la legalización de los contratos o que hayan autoriazado los descuentos a Tesorería y que ésta los haya realizado.</v>
      </c>
      <c r="S126" s="9" t="str">
        <f>'5. Diseño de Controles'!K111</f>
        <v>Se programa auditoría al proceso de contratación, incluyendo la verificación de la legalización de lcs contratos a cargo de los contratistas o de Tesorería y se emite pronunciamiento al respecto en el informe.</v>
      </c>
      <c r="T126" s="9" t="str">
        <f>'5. Diseño de Controles'!L111</f>
        <v>En el evento de detectarse que no se hicieron descuentos de ley a los contratistas, se comunica al Supervisor, a Tesorería y al contratante para que expliquen, se exije el pago a los Contratistas mediante cobro persuasivo y, se promueven  acciones disciplinarias, fiscales y penales.</v>
      </c>
      <c r="U126" s="110" t="str">
        <f>'5. Diseño de Controles'!M111</f>
        <v>Informe de visita de control interno</v>
      </c>
      <c r="V126" s="110" t="str">
        <f>'7. Indicadores'!C111</f>
        <v>Indicador de Gestión
# de informes de control interno sobre contratación que incluyan verificación de legalización de contratos / # de visitas programadas sobre ese tema y proceso</v>
      </c>
      <c r="W126" s="132">
        <v>0</v>
      </c>
      <c r="X126" s="132">
        <v>1</v>
      </c>
      <c r="Y126" s="132">
        <v>64</v>
      </c>
      <c r="Z126" s="133">
        <f t="shared" si="22"/>
        <v>0</v>
      </c>
      <c r="AA126" s="58" t="s">
        <v>1129</v>
      </c>
    </row>
    <row r="127" spans="1:27" ht="105" x14ac:dyDescent="0.25">
      <c r="A127" s="205"/>
      <c r="B127" s="200">
        <v>37</v>
      </c>
      <c r="C127" s="201" t="str">
        <f>'1. Identificación del riesgo'!C48</f>
        <v xml:space="preserve">Designar supervisor o interventor que no cuente con idoneidad, con el fin de favorecer al contratista </v>
      </c>
      <c r="D127" s="9" t="str">
        <f>'2. Descripción del Riesgo'!D118</f>
        <v>Deficientes controles internos en el proceso</v>
      </c>
      <c r="E127" s="201" t="str">
        <f>'2. Descripción del Riesgo'!E118</f>
        <v>1- Supervisión deficiente, 2- detrimento al erario, 3- Ineficiencia administrativa, 4- Pérdida de la imagen y confianza, 5- Denuncias</v>
      </c>
      <c r="F127" s="198" t="str">
        <f>'3. Probabilidad'!C47</f>
        <v>IMPROBABLE</v>
      </c>
      <c r="G127" s="198" t="str">
        <f>'4. Impacto'!AP42</f>
        <v>CATASTRÓFICO</v>
      </c>
      <c r="H127" s="207" t="str">
        <f>IF(OR(F127=0,G127=0),"",INDEX('Mapa de Calor'!$D$5:$H$9,MATCH(Mapa_de_Riesgo!F127,'Mapa de Calor'!$B$5:$B$9,0),MATCH(Mapa_de_Riesgo!G127,'Mapa de Calor'!$D$10:$H$10,0)))</f>
        <v>Zona Extrema</v>
      </c>
      <c r="I127" s="136" t="str">
        <f>'5. Diseño de Controles'!E112</f>
        <v>Reducir</v>
      </c>
      <c r="J127" s="198" t="str">
        <f>IF('6.Análisis_de_controles'!V112="FUERTE",IF(F127="CASI SEGURO","POSIBLE",IF(F127="PROBABLE","IMPROBABLE",IF(F127="POSIBLE","RARA VEZ",IF(F127="IMPROBABLE","RARA VEZ",IF(F127="RARA VEZ","RARA VEZ"))))),IF('6.Análisis_de_controles'!V112="MODERADO",IF(F127="CASI SEGURO","PROBABLE",IF(F127="PROBABLE","POSIBLE",IF(F127="POSIBLE","IMPROBABLE",IF(F127="IMPROBABLE","RARA VEZ",IF(F127="RARA VEZ","RARA VEZ"))))),IF('6.Análisis_de_controles'!V112="DÉBIL",F127)))</f>
        <v>RARA VEZ</v>
      </c>
      <c r="K127" s="198" t="str">
        <f t="shared" ref="K127" si="37">G127</f>
        <v>CATASTRÓFICO</v>
      </c>
      <c r="L127" s="199" t="str">
        <f>IF(OR(F127=0,G127=0),"",INDEX('Mapa de Calor'!$D$5:$H$9,MATCH(J127,'Mapa de Calor'!$B$5:$B$9,0),MATCH(K127,'Mapa de Calor'!$D$10:$H$10,0)))</f>
        <v>Zona Extrema</v>
      </c>
      <c r="M127" s="119">
        <v>37</v>
      </c>
      <c r="N127" s="138" t="str">
        <f>'5. Diseño de Controles'!F112</f>
        <v xml:space="preserve">Implementar un procedimiento interno para la designación de supervisores que establezca los perfiles de éstos, el régimen de inhabilidades e incompatibilidades y las causales para no aceptar la desginación </v>
      </c>
      <c r="O127" s="110" t="str">
        <f>'5. Diseño de Controles'!G112</f>
        <v>Preventivo</v>
      </c>
      <c r="P127" s="110" t="str">
        <f>'5. Diseño de Controles'!H112</f>
        <v>Secretario administrativo</v>
      </c>
      <c r="Q127" s="110" t="str">
        <f>'5. Diseño de Controles'!I112</f>
        <v>1 vez, en el primer trimestre 2019</v>
      </c>
      <c r="R127" s="9" t="str">
        <f>'5. Diseño de Controles'!J112</f>
        <v>Comprobar que los supervisores desginados o interventores contratados cuenten coon el perfil que demanda la actividad y cada contrato en particular</v>
      </c>
      <c r="S127" s="9" t="str">
        <f>'5. Diseño de Controles'!K112</f>
        <v>Se aplica el procedimiento de desginación de supervisores, verificando que éstos cumplan los requisitos de preparación, experiencia y disponibilidad de tiempo y, que no estén impedidos para hacerlo.</v>
      </c>
      <c r="T127" s="9" t="str">
        <f>'5. Diseño de Controles'!L112</f>
        <v>En el evento de detectarse que un supervisor designado no cumple con el perfil, se remueve, se designa su reemplazo y se promueven  acciones disciplinarias y penales a que haya lugar</v>
      </c>
      <c r="U127" s="110" t="str">
        <f>'5. Diseño de Controles'!M112</f>
        <v xml:space="preserve">Procedimiento interno para designación de supervisores </v>
      </c>
      <c r="V127" s="110" t="str">
        <f>'7. Indicadores'!C112</f>
        <v xml:space="preserve">Indicador de Gestión
# de designaciones de Supervisores con verificación de perfiles, disponibilidad de tiempo y ausencia de incompatibilidades / # de supervisores designados </v>
      </c>
      <c r="W127" s="132">
        <v>1</v>
      </c>
      <c r="X127" s="132">
        <v>1</v>
      </c>
      <c r="Y127" s="132">
        <v>65</v>
      </c>
      <c r="Z127" s="133">
        <f t="shared" si="22"/>
        <v>1</v>
      </c>
      <c r="AA127" s="58" t="s">
        <v>1130</v>
      </c>
    </row>
    <row r="128" spans="1:27" ht="33.75" hidden="1" customHeight="1" x14ac:dyDescent="0.25">
      <c r="A128" s="205"/>
      <c r="B128" s="200"/>
      <c r="C128" s="201"/>
      <c r="D128" s="9" t="str">
        <f>'2. Descripción del Riesgo'!D119</f>
        <v>Clientelismo</v>
      </c>
      <c r="E128" s="201"/>
      <c r="F128" s="198"/>
      <c r="G128" s="198"/>
      <c r="H128" s="207"/>
      <c r="I128" s="136" t="str">
        <f>'5. Diseño de Controles'!E113</f>
        <v>Reducir</v>
      </c>
      <c r="J128" s="198"/>
      <c r="K128" s="198"/>
      <c r="L128" s="199"/>
      <c r="M128" s="119"/>
      <c r="N128" s="138" t="str">
        <f>'5. Diseño de Controles'!F113</f>
        <v xml:space="preserve">Realizar una capacitación sobre Valores y principios para promover la rectitud, el código de integridad del servidor público  y el respeto por el erario público. </v>
      </c>
      <c r="O128" s="110" t="str">
        <f>'5. Diseño de Controles'!G113</f>
        <v>Preventivo</v>
      </c>
      <c r="P128" s="110" t="str">
        <f>'5. Diseño de Controles'!H113</f>
        <v>Líder de Talento Humano</v>
      </c>
      <c r="Q128" s="110" t="str">
        <f>'5. Diseño de Controles'!I113</f>
        <v>1 vez, en el primer semestre del 2019</v>
      </c>
      <c r="R128" s="9" t="str">
        <f>'5. Diseño de Controles'!J113</f>
        <v>Promover en los funcionarios el  cumplimiento de los valores y principios éticos y el respeto por el erario público</v>
      </c>
      <c r="S128" s="9" t="str">
        <f>'5. Diseño de Controles'!K113</f>
        <v>Se comunica la necesidad a Talento humano para que la incorpore en el plan de capacitación. Se realiza la actividad en una capacitación grupal en la que se promueva la rectitud, el código de integridad y el respeto por el erario público.</v>
      </c>
      <c r="T128" s="9" t="str">
        <f>'5. Diseño de Controles'!L113</f>
        <v>En el evento de detectarse que, por componenas con el Contratista, se designaron supervisores inapropiados, se remueve al supervisor, se designa su reemplazo y se revisa lo actuado por aquel; y se promueven  acciones disciplinarias y penales.</v>
      </c>
      <c r="U128" s="110" t="str">
        <f>'5. Diseño de Controles'!M113</f>
        <v>Planilla de asistencia al Taller o registro fotográfico</v>
      </c>
      <c r="V128" s="110" t="str">
        <f>'7. Indicadores'!C113</f>
        <v xml:space="preserve">Indicador de Gestión
# de capacitaciones sobre valores y principios para promover la rectitud, el código de integridad y el respeto por lo público / # de talleres programados en el año sobre ese tema *100     </v>
      </c>
      <c r="W128" s="132">
        <v>0</v>
      </c>
      <c r="X128" s="132">
        <v>0</v>
      </c>
      <c r="Y128" s="132">
        <v>112</v>
      </c>
      <c r="Z128" s="133" t="e">
        <f t="shared" si="22"/>
        <v>#DIV/0!</v>
      </c>
      <c r="AA128" s="130" t="s">
        <v>1122</v>
      </c>
    </row>
    <row r="129" spans="1:27" ht="32.25" hidden="1" customHeight="1" x14ac:dyDescent="0.25">
      <c r="A129" s="205"/>
      <c r="B129" s="200"/>
      <c r="C129" s="201"/>
      <c r="D129" s="9" t="str">
        <f>'2. Descripción del Riesgo'!D120</f>
        <v>Ambición</v>
      </c>
      <c r="E129" s="201"/>
      <c r="F129" s="198"/>
      <c r="G129" s="198"/>
      <c r="H129" s="207"/>
      <c r="I129" s="136" t="str">
        <f>'5. Diseño de Controles'!E114</f>
        <v>Reducir</v>
      </c>
      <c r="J129" s="198"/>
      <c r="K129" s="198"/>
      <c r="L129" s="199"/>
      <c r="M129" s="119"/>
      <c r="N129" s="138" t="str">
        <f>'5. Diseño de Controles'!F114</f>
        <v xml:space="preserve">Realizar una capacitación sobre Valores y principios para promover la rectitud, el código de integridad del servidor público  y el respeto por el erario público. </v>
      </c>
      <c r="O129" s="110" t="str">
        <f>'5. Diseño de Controles'!G114</f>
        <v>Preventivo</v>
      </c>
      <c r="P129" s="110" t="str">
        <f>'5. Diseño de Controles'!H114</f>
        <v>Líder de Talento Humano / Jefe de oficina y asesores</v>
      </c>
      <c r="Q129" s="110" t="str">
        <f>'5. Diseño de Controles'!I114</f>
        <v>1 vez, en el primer semestre del 2019</v>
      </c>
      <c r="R129" s="9" t="str">
        <f>'5. Diseño de Controles'!J114</f>
        <v>Promover en los funcionarios el  cumplimiento de los valores y principios éticos y el respeto por el erario público</v>
      </c>
      <c r="S129" s="9" t="str">
        <f>'5. Diseño de Controles'!K114</f>
        <v>Se comunica la necesidad a Talento humano para que la incorpore en el plan de capacitación. Se realiza la actividad en una capacitación grupal en la que se promueva la rectitud, el código de integridad y el respeto por el erario público.</v>
      </c>
      <c r="T129" s="9" t="str">
        <f>'5. Diseño de Controles'!L114</f>
        <v>En el evento de detectarse que se designaron supervisores inapropiados para favorecer al contratsita, se remueve al supervisor, se designa su reemplazo y se revisa lo actuado por aquel; y se promueven  acciones disciplinarias y penales.</v>
      </c>
      <c r="U129" s="110" t="str">
        <f>'5. Diseño de Controles'!M114</f>
        <v>Planilla de asistencia al Taller o registro fotográfico</v>
      </c>
      <c r="V129" s="110" t="str">
        <f>'7. Indicadores'!C114</f>
        <v xml:space="preserve">Indicador de Gestión
# de capacitaciones sobre valores y principios para promover la rectitud, el código de integridad y el respeto por lo público / # de talleres programados en el año sobre ese tema *100     </v>
      </c>
      <c r="W129" s="132"/>
      <c r="X129" s="132"/>
      <c r="Y129" s="132">
        <v>113</v>
      </c>
      <c r="Z129" s="133" t="e">
        <f t="shared" si="22"/>
        <v>#DIV/0!</v>
      </c>
      <c r="AA129" s="130" t="s">
        <v>1122</v>
      </c>
    </row>
    <row r="130" spans="1:27" ht="135" x14ac:dyDescent="0.25">
      <c r="A130" s="205"/>
      <c r="B130" s="200">
        <v>38</v>
      </c>
      <c r="C130" s="201" t="str">
        <f>'1. Identificación del riesgo'!C49</f>
        <v xml:space="preserve">Deficiencias deliberadas en supervision e interventoría de contratos </v>
      </c>
      <c r="D130" s="9" t="str">
        <f>'2. Descripción del Riesgo'!D121</f>
        <v>Deficientes controles internos en el proceso</v>
      </c>
      <c r="E130" s="201" t="str">
        <f>'2. Descripción del Riesgo'!E121</f>
        <v xml:space="preserve">1- Pérdida de la imagen, credibilidad y confianza en la institución, 2- Pagos indebidos, 3- Deficiente ejecución contractual, 4- Detrimento patrimonial, 5- Descontento ciudadano, 6- Desesperanza y desconfianza en las instituciones </v>
      </c>
      <c r="F130" s="198" t="str">
        <f>'3. Probabilidad'!C48</f>
        <v>IMPROBABLE</v>
      </c>
      <c r="G130" s="198" t="str">
        <f>'4. Impacto'!AP43</f>
        <v>CATASTRÓFICO</v>
      </c>
      <c r="H130" s="207" t="str">
        <f>IF(OR(F130=0,G130=0),"",INDEX('Mapa de Calor'!$D$5:$H$9,MATCH(Mapa_de_Riesgo!F130,'Mapa de Calor'!$B$5:$B$9,0),MATCH(Mapa_de_Riesgo!G130,'Mapa de Calor'!$D$10:$H$10,0)))</f>
        <v>Zona Extrema</v>
      </c>
      <c r="I130" s="136" t="str">
        <f>'5. Diseño de Controles'!E115</f>
        <v>Reducir</v>
      </c>
      <c r="J130" s="198" t="str">
        <f>IF('6.Análisis_de_controles'!V115="FUERTE",IF(F130="CASI SEGURO","POSIBLE",IF(F130="PROBABLE","IMPROBABLE",IF(F130="POSIBLE","RARA VEZ",IF(F130="IMPROBABLE","RARA VEZ",IF(F130="RARA VEZ","RARA VEZ"))))),IF('6.Análisis_de_controles'!V115="MODERADO",IF(F130="CASI SEGURO","PROBABLE",IF(F130="PROBABLE","POSIBLE",IF(F130="POSIBLE","IMPROBABLE",IF(F130="IMPROBABLE","RARA VEZ",IF(F130="RARA VEZ","RARA VEZ"))))),IF('6.Análisis_de_controles'!V115="DÉBIL",F130)))</f>
        <v>RARA VEZ</v>
      </c>
      <c r="K130" s="198" t="str">
        <f t="shared" ref="K130" si="38">G130</f>
        <v>CATASTRÓFICO</v>
      </c>
      <c r="L130" s="199" t="str">
        <f>IF(OR(F130=0,G130=0),"",INDEX('Mapa de Calor'!$D$5:$H$9,MATCH(J130,'Mapa de Calor'!$B$5:$B$9,0),MATCH(K130,'Mapa de Calor'!$D$10:$H$10,0)))</f>
        <v>Zona Extrema</v>
      </c>
      <c r="M130" s="119">
        <v>38</v>
      </c>
      <c r="N130" s="138" t="str">
        <f>'5. Diseño de Controles'!F115</f>
        <v xml:space="preserve">Hacer seguimiento a las labores de supervisión e interventoría </v>
      </c>
      <c r="O130" s="110" t="str">
        <f>'5. Diseño de Controles'!G115</f>
        <v>Preventivo</v>
      </c>
      <c r="P130" s="110" t="str">
        <f>'5. Diseño de Controles'!H115</f>
        <v>Secretario administrativo</v>
      </c>
      <c r="Q130" s="110" t="str">
        <f>'5. Diseño de Controles'!I115</f>
        <v>Permanente</v>
      </c>
      <c r="R130" s="9" t="str">
        <f>'5. Diseño de Controles'!J115</f>
        <v>Comprobar que los supervisores e interventores cumplan las labores que les corresponden, e informen sobre la ejecución del contrato en general y sobre las dificultades registradas en cada caso.</v>
      </c>
      <c r="S130" s="9" t="str">
        <f>'5. Diseño de Controles'!K115</f>
        <v>Revisar y confrontar los informes de supervisión e interventoría con la ejecución de contratos, escogidos aleatoriamente, dejar constancia de ello en un acta o informe.</v>
      </c>
      <c r="T130" s="9" t="str">
        <f>'5. Diseño de Controles'!L115</f>
        <v>En el evento de detectarse que la supervisión o interventoría no se realiza con eficacia e incurre en irregularidades que favorecen al contratista, se remueve al supervisor, se designa su reemplazo, se revisa lo actuado por aquel y se promueven  acciones disciplinarias y penales.</v>
      </c>
      <c r="U130" s="110" t="str">
        <f>'5. Diseño de Controles'!M115</f>
        <v>Acta o informe de seguimiento a supervisores e interventores</v>
      </c>
      <c r="V130" s="110" t="str">
        <f>'7. Indicadores'!C115</f>
        <v>Indicador de Gestión
# de seguimientos hechos sobre labores de supervisores e interventores / # de seguimientos programados sobre ese tema *100</v>
      </c>
      <c r="W130" s="132">
        <v>1</v>
      </c>
      <c r="X130" s="132">
        <v>1</v>
      </c>
      <c r="Y130" s="132">
        <v>66</v>
      </c>
      <c r="Z130" s="133">
        <f t="shared" si="22"/>
        <v>1</v>
      </c>
      <c r="AA130" s="130" t="s">
        <v>1106</v>
      </c>
    </row>
    <row r="131" spans="1:27" ht="42.75" hidden="1" customHeight="1" x14ac:dyDescent="0.25">
      <c r="A131" s="205"/>
      <c r="B131" s="200"/>
      <c r="C131" s="201"/>
      <c r="D131" s="9" t="str">
        <f>'2. Descripción del Riesgo'!D122</f>
        <v>Clientelismo</v>
      </c>
      <c r="E131" s="201"/>
      <c r="F131" s="198"/>
      <c r="G131" s="198"/>
      <c r="H131" s="207"/>
      <c r="I131" s="136" t="str">
        <f>'5. Diseño de Controles'!E116</f>
        <v>Reducir</v>
      </c>
      <c r="J131" s="198"/>
      <c r="K131" s="198"/>
      <c r="L131" s="199"/>
      <c r="M131" s="119"/>
      <c r="N131" s="138" t="str">
        <f>'5. Diseño de Controles'!F116</f>
        <v xml:space="preserve">Realizar una capacitación sobre Valores y principios para promover la rectitud, el código de integridad del servidor público  y el respeto por el erario público. </v>
      </c>
      <c r="O131" s="110" t="str">
        <f>'5. Diseño de Controles'!G116</f>
        <v>Preventivo</v>
      </c>
      <c r="P131" s="110" t="str">
        <f>'5. Diseño de Controles'!H116</f>
        <v>Líder de Talento Humano</v>
      </c>
      <c r="Q131" s="110" t="str">
        <f>'5. Diseño de Controles'!I116</f>
        <v>1 vez, en el primer semestre del 2019</v>
      </c>
      <c r="R131" s="9" t="str">
        <f>'5. Diseño de Controles'!J116</f>
        <v>Promover en los funcionarios el  cumplimiento de los valores y principios éticos y el respeto por el erario público</v>
      </c>
      <c r="S131" s="9" t="str">
        <f>'5. Diseño de Controles'!K116</f>
        <v>Se comunica la necesidad a Talento humano para que la incorpore en el plan de capacitación. Se realiza la actividad en una capacitación grupal en la que se promueva la rectitud, el código de integridad y el respeto por el erario público.</v>
      </c>
      <c r="T131" s="9" t="str">
        <f>'5. Diseño de Controles'!L116</f>
        <v>En el evento de detectarse que se certificó la ejecución satisfactoria de un contrato, se suspende el proceso de pago, se comunica al Tesorero y al Supervisor, se evalua la continuidad del supervisor y se promueven  acciones disciplinarias y penales que se determinen.</v>
      </c>
      <c r="U131" s="110" t="str">
        <f>'5. Diseño de Controles'!M116</f>
        <v>Planilla de asistencia al Taller o registro fotográfico</v>
      </c>
      <c r="V131" s="110" t="str">
        <f>'7. Indicadores'!C116</f>
        <v xml:space="preserve">Indicador de Gestión
# de capacitaciones sobre valores y principios para promover la rectitud, el código de integridad y el respeto por lo público / # de talleres programados en el año sobre ese tema *100     </v>
      </c>
      <c r="W131" s="132">
        <v>0</v>
      </c>
      <c r="X131" s="132">
        <v>0</v>
      </c>
      <c r="Y131" s="132">
        <v>115</v>
      </c>
      <c r="Z131" s="133" t="e">
        <f t="shared" si="22"/>
        <v>#DIV/0!</v>
      </c>
      <c r="AA131" s="130" t="s">
        <v>1122</v>
      </c>
    </row>
    <row r="132" spans="1:27" ht="135" x14ac:dyDescent="0.25">
      <c r="A132" s="205"/>
      <c r="B132" s="200"/>
      <c r="C132" s="201"/>
      <c r="D132" s="9" t="str">
        <f>'2. Descripción del Riesgo'!D123</f>
        <v>Deficiencias en el control interno</v>
      </c>
      <c r="E132" s="201"/>
      <c r="F132" s="198"/>
      <c r="G132" s="198"/>
      <c r="H132" s="207"/>
      <c r="I132" s="136" t="str">
        <f>'5. Diseño de Controles'!E117</f>
        <v>Reducir</v>
      </c>
      <c r="J132" s="198"/>
      <c r="K132" s="198"/>
      <c r="L132" s="199"/>
      <c r="M132" s="119">
        <v>38</v>
      </c>
      <c r="N132" s="138" t="str">
        <f>'5. Diseño de Controles'!F117</f>
        <v>Realizar visitas de control interno sobre el proceso de contratación que incluya la verificación del cumplimiento de los contratos y de las actividades de supervisión e interventoría.</v>
      </c>
      <c r="O132" s="110" t="str">
        <f>'5. Diseño de Controles'!G117</f>
        <v>Preventivo</v>
      </c>
      <c r="P132" s="110" t="str">
        <f>'5. Diseño de Controles'!H117</f>
        <v xml:space="preserve">Jefe de control interno </v>
      </c>
      <c r="Q132" s="110" t="str">
        <f>'5. Diseño de Controles'!I117</f>
        <v>1 vez, en el segundo semestre  2019</v>
      </c>
      <c r="R132" s="9" t="str">
        <f>'5. Diseño de Controles'!J117</f>
        <v xml:space="preserve">Evaluar que los supervisores e interventores hayan cumplido oportuna y adecuadamente con sus deberes </v>
      </c>
      <c r="S132" s="9" t="str">
        <f>'5. Diseño de Controles'!K117</f>
        <v>Se programa auditoría al proceso de contratación, incluyendo la verificación de las labores de supervisióne interventoría, y se emite pronunciamiento al respecto en el informe.</v>
      </c>
      <c r="T132" s="9" t="str">
        <f>'5. Diseño de Controles'!L117</f>
        <v>En el evento de detectarse que la supervisión o interventoría no se realizaron con eficacia e incurrieron en irregularidades que favorecieron a contratistas, se revisa lo actuado por aquel y se promueven  acciones disciplinarias, fiscales y penales que correspondan.</v>
      </c>
      <c r="U132" s="110" t="str">
        <f>'5. Diseño de Controles'!M117</f>
        <v>Informe de visita de control interno</v>
      </c>
      <c r="V132" s="110" t="str">
        <f>'7. Indicadores'!C117</f>
        <v>Indicador de Gestión
# de informes de control interno sobre contratación que incluyan verificación de cumplimiento de contratos y de labores de supervisión e interventoría  / # de visitas programadas sobre ese tema y proceso *100</v>
      </c>
      <c r="W132" s="132">
        <v>1</v>
      </c>
      <c r="X132" s="132">
        <v>1</v>
      </c>
      <c r="Y132" s="132">
        <v>67</v>
      </c>
      <c r="Z132" s="133">
        <f t="shared" si="22"/>
        <v>1</v>
      </c>
      <c r="AA132" s="58" t="s">
        <v>1128</v>
      </c>
    </row>
    <row r="133" spans="1:27" ht="48.75" hidden="1" customHeight="1" x14ac:dyDescent="0.25">
      <c r="A133" s="205"/>
      <c r="B133" s="200">
        <v>39</v>
      </c>
      <c r="C133" s="201" t="str">
        <f>'1. Identificación del riesgo'!C50</f>
        <v>Adulterar, modificar, sustraer o eliminar datos o información sensible, confidencial o reservada en beneficio propio o de terceros</v>
      </c>
      <c r="D133" s="9" t="str">
        <f>'2. Descripción del Riesgo'!D124</f>
        <v>Afán de lucro</v>
      </c>
      <c r="E133" s="201" t="str">
        <f>'2. Descripción del Riesgo'!E124</f>
        <v xml:space="preserve">1- Investigaciones disciplinarias y penales 2- Pérdida de confianza ciudadana, 3- Pérdida de información confidencial, 4- Demandas y condenas judiciales, 5- Deterioro de la autoridad </v>
      </c>
      <c r="F133" s="198" t="str">
        <f>'3. Probabilidad'!C49</f>
        <v>IMPROBABLE</v>
      </c>
      <c r="G133" s="198" t="str">
        <f>'4. Impacto'!AP44</f>
        <v>CATASTRÓFICO</v>
      </c>
      <c r="H133" s="207" t="str">
        <f>IF(OR(F133=0,G133=0),"",INDEX('Mapa de Calor'!$D$5:$H$9,MATCH(Mapa_de_Riesgo!F133,'Mapa de Calor'!$B$5:$B$9,0),MATCH(Mapa_de_Riesgo!G133,'Mapa de Calor'!$D$10:$H$10,0)))</f>
        <v>Zona Extrema</v>
      </c>
      <c r="I133" s="136" t="str">
        <f>'5. Diseño de Controles'!E118</f>
        <v>Reducir</v>
      </c>
      <c r="J133" s="198" t="str">
        <f>IF('6.Análisis_de_controles'!V118="FUERTE",IF(F133="CASI SEGURO","POSIBLE",IF(F133="PROBABLE","IMPROBABLE",IF(F133="POSIBLE","RARA VEZ",IF(F133="IMPROBABLE","RARA VEZ",IF(F133="RARA VEZ","RARA VEZ"))))),IF('6.Análisis_de_controles'!V118="MODERADO",IF(F133="CASI SEGURO","PROBABLE",IF(F133="PROBABLE","POSIBLE",IF(F133="POSIBLE","IMPROBABLE",IF(F133="IMPROBABLE","RARA VEZ",IF(F133="RARA VEZ","RARA VEZ"))))),IF('6.Análisis_de_controles'!V118="DÉBIL",F133)))</f>
        <v>RARA VEZ</v>
      </c>
      <c r="K133" s="198" t="str">
        <f t="shared" ref="K133" si="39">G133</f>
        <v>CATASTRÓFICO</v>
      </c>
      <c r="L133" s="199" t="str">
        <f>IF(OR(F133=0,G133=0),"",INDEX('Mapa de Calor'!$D$5:$H$9,MATCH(J133,'Mapa de Calor'!$B$5:$B$9,0),MATCH(K133,'Mapa de Calor'!$D$10:$H$10,0)))</f>
        <v>Zona Extrema</v>
      </c>
      <c r="M133" s="119"/>
      <c r="N133" s="138" t="str">
        <f>'5. Diseño de Controles'!F118</f>
        <v>Implementación y Socialización del Código de Integridad, que implique el desarrollo institucional de la caja de herramientas (encuestas, compromisos, plan de acción)</v>
      </c>
      <c r="O133" s="110" t="str">
        <f>'5. Diseño de Controles'!G118</f>
        <v>Preventivo</v>
      </c>
      <c r="P133" s="110" t="str">
        <f>'5. Diseño de Controles'!H118</f>
        <v>Líder de Talento Humano</v>
      </c>
      <c r="Q133" s="110" t="str">
        <f>'5. Diseño de Controles'!I118</f>
        <v>1 vez, primer cuatrimestre del 2019</v>
      </c>
      <c r="R133" s="9" t="str">
        <f>'5. Diseño de Controles'!J118</f>
        <v>Interiorizar una cultura institucional basada en la integridad, propiciando la coherencia que debe existir en el servidor público entre sus realizaciones y las promesas o planeación institucional.</v>
      </c>
      <c r="S133" s="9" t="str">
        <f>'5. Diseño de Controles'!K118</f>
        <v>Se debe implementar el Código de Integridad a través de las actividades inherentes al desarrollo de la Caja de Herramientas establecida por la función pública, y una vez adoptado el Código de Integridad se debe socializar a todos los funciones de la entidad.</v>
      </c>
      <c r="T133" s="9" t="str">
        <f>'5. Diseño de Controles'!L118</f>
        <v>Como consecuencia de la no implementación del Código de Integridad, Control Interno podrá hacer los requerimientos, solicitudes o procedimientos derivados del incumplimiento de la acción.</v>
      </c>
      <c r="U133" s="110" t="str">
        <f>'5. Diseño de Controles'!M118</f>
        <v xml:space="preserve">Registros de mesas de trabajo, formatos y encuestas diligenciadas, registros fotográficos y planillas de asistencia de socialización o actas. </v>
      </c>
      <c r="V133" s="110" t="str">
        <f>'7. Indicadores'!C118</f>
        <v>Indicador de Cumplimiento
Código de Integridad adoptado y socializado</v>
      </c>
      <c r="W133" s="132">
        <v>0</v>
      </c>
      <c r="X133" s="132">
        <v>0</v>
      </c>
      <c r="Y133" s="132">
        <v>117</v>
      </c>
      <c r="Z133" s="133" t="e">
        <f t="shared" si="22"/>
        <v>#DIV/0!</v>
      </c>
      <c r="AA133" s="130" t="s">
        <v>1117</v>
      </c>
    </row>
    <row r="134" spans="1:27" ht="150" x14ac:dyDescent="0.25">
      <c r="A134" s="205"/>
      <c r="B134" s="200"/>
      <c r="C134" s="201"/>
      <c r="D134" s="9" t="str">
        <f>'2. Descripción del Riesgo'!D125</f>
        <v>Deficientes controles internos en el proceso</v>
      </c>
      <c r="E134" s="201"/>
      <c r="F134" s="198"/>
      <c r="G134" s="198"/>
      <c r="H134" s="207"/>
      <c r="I134" s="136" t="str">
        <f>'5. Diseño de Controles'!E119</f>
        <v>Reducir</v>
      </c>
      <c r="J134" s="198"/>
      <c r="K134" s="198"/>
      <c r="L134" s="199"/>
      <c r="M134" s="119">
        <v>39</v>
      </c>
      <c r="N134" s="138" t="str">
        <f>'5. Diseño de Controles'!F119</f>
        <v xml:space="preserve">Implementar mecanismos de protección y seguridad sobre las bases de datos y la información de la entidad </v>
      </c>
      <c r="O134" s="110" t="str">
        <f>'5. Diseño de Controles'!G119</f>
        <v>Preventivo</v>
      </c>
      <c r="P134" s="110" t="str">
        <f>'5. Diseño de Controles'!H119</f>
        <v>Responsable de sistemas y del inventario de bienes</v>
      </c>
      <c r="Q134" s="110" t="str">
        <f>'5. Diseño de Controles'!I119</f>
        <v>1 vez, Primer trimestre de 2019</v>
      </c>
      <c r="R134" s="9" t="str">
        <f>'5. Diseño de Controles'!J119</f>
        <v>Restringir el acceso a las bases de datos y a la información protegida por la constitución y la ley.</v>
      </c>
      <c r="S134" s="9" t="str">
        <f>'5. Diseño de Controles'!K119</f>
        <v>Identificar los funcionarios que por sus responsabilidades, deban acceder a información sensible, privada, semiprivada, clasificada o reservada, asignarles usuarios y claves y hacerles suscribir un compromiso de confidencialidad y de manejo responsable y adecuado de la información y de la contraseña.</v>
      </c>
      <c r="T134" s="9" t="str">
        <f>'5. Diseño de Controles'!L119</f>
        <v xml:space="preserve">En el evento de advertirse que se intenta acceder fraudulentamente a bases de datos o información protegida, se toman medidas para asegurar la restricción al acceso a la base de datos o información y se promueven  acciones disciplinarias o penales que se consideren. </v>
      </c>
      <c r="U134" s="110" t="str">
        <f>'5. Diseño de Controles'!M119</f>
        <v>Registro de asignación de usuarios y claves</v>
      </c>
      <c r="V134" s="110" t="str">
        <f>'7. Indicadores'!C119</f>
        <v>Indicador de Gestión
# de mecanismos de protección y seguridad implementados sobre las bases de datos y la información de la entidad / # de  mecanismos de protección y seguridad sobre las bases de datos y la información de la entidad programados *100</v>
      </c>
      <c r="W134" s="132">
        <v>1</v>
      </c>
      <c r="X134" s="132">
        <v>1</v>
      </c>
      <c r="Y134" s="132">
        <v>68</v>
      </c>
      <c r="Z134" s="133">
        <f t="shared" si="22"/>
        <v>1</v>
      </c>
      <c r="AA134" s="160" t="s">
        <v>1106</v>
      </c>
    </row>
    <row r="135" spans="1:27" ht="33.75" hidden="1" customHeight="1" x14ac:dyDescent="0.25">
      <c r="A135" s="205"/>
      <c r="B135" s="200"/>
      <c r="C135" s="201"/>
      <c r="D135" s="9" t="str">
        <f>'2. Descripción del Riesgo'!D126</f>
        <v xml:space="preserve">Deficientes valores y principios </v>
      </c>
      <c r="E135" s="201"/>
      <c r="F135" s="198"/>
      <c r="G135" s="198"/>
      <c r="H135" s="207"/>
      <c r="I135" s="136" t="str">
        <f>'5. Diseño de Controles'!E120</f>
        <v>Reducir</v>
      </c>
      <c r="J135" s="198"/>
      <c r="K135" s="198"/>
      <c r="L135" s="199"/>
      <c r="M135" s="119"/>
      <c r="N135" s="138" t="str">
        <f>'5. Diseño de Controles'!F120</f>
        <v xml:space="preserve">Realizar una capacitación sobre Valores y principios para promover la rectitud, el código de integridad del servidor público  y el respeto por el erario público. </v>
      </c>
      <c r="O135" s="110" t="str">
        <f>'5. Diseño de Controles'!G120</f>
        <v>Preventivo</v>
      </c>
      <c r="P135" s="110" t="str">
        <f>'5. Diseño de Controles'!H120</f>
        <v>Líder de Talento Humano</v>
      </c>
      <c r="Q135" s="110" t="str">
        <f>'5. Diseño de Controles'!I120</f>
        <v>1 vez, en el primer semestre del 2019</v>
      </c>
      <c r="R135" s="9" t="str">
        <f>'5. Diseño de Controles'!J120</f>
        <v>Promover en los funcionarios el  cumplimiento de los valores y principios éticos y el respeto por el erario público</v>
      </c>
      <c r="S135" s="9" t="str">
        <f>'5. Diseño de Controles'!K120</f>
        <v>Se comunica la necesidad a Talento humano para que la incorpore en el plan de capacitación. Se realiza la actividad en una capacitación grupal en la que se promueva la rectitud, el código de integridad y el respeto por el erario público.</v>
      </c>
      <c r="T135" s="9" t="str">
        <f>'5. Diseño de Controles'!L120</f>
        <v>En el evento de detectarse que se adulteró, modifió o sustrajo información confidencial, se toman medidas para restringir el acceso a la información, se rectifica lo que haya sido adulterado, se completa o recauda lo que se haya sustraído, se le comunica al titular de la información., y  se promueven  acciones disciplinarias y penales que se determinen.</v>
      </c>
      <c r="U135" s="110" t="str">
        <f>'5. Diseño de Controles'!M120</f>
        <v>Planilla de asistencia al Taller o registro fotográfico</v>
      </c>
      <c r="V135" s="110" t="str">
        <f>'7. Indicadores'!C120</f>
        <v xml:space="preserve">Indicador de Gestión
# de capacitaciones sobre valores y principios para promover la rectitud, el código de integridad y el respeto por lo público / # de talleres programados en el año sobre ese tema *100     </v>
      </c>
      <c r="W135" s="132">
        <v>0</v>
      </c>
      <c r="X135" s="132">
        <v>0</v>
      </c>
      <c r="Y135" s="132">
        <v>119</v>
      </c>
      <c r="Z135" s="133" t="e">
        <f t="shared" si="22"/>
        <v>#DIV/0!</v>
      </c>
      <c r="AA135" s="130" t="s">
        <v>1117</v>
      </c>
    </row>
    <row r="136" spans="1:27" ht="33.75" hidden="1" customHeight="1" x14ac:dyDescent="0.25">
      <c r="A136" s="205"/>
      <c r="B136" s="200">
        <v>40</v>
      </c>
      <c r="C136" s="201" t="str">
        <f>'1. Identificación del riesgo'!C51</f>
        <v>Facilitar el hurto de equipos de cómputo o de bienes del inventario de la entidad.</v>
      </c>
      <c r="D136" s="9" t="str">
        <f>'2. Descripción del Riesgo'!D127</f>
        <v>Negligencia</v>
      </c>
      <c r="E136" s="201" t="str">
        <f>'2. Descripción del Riesgo'!E127</f>
        <v>1- Investigaciones disciplinarias y penales 2- Pérdida de confianza ciudadana, 3- Pérdida de información confidencial, 4- Demandas y condenas judiciales, 5- Deterioro de la autoridad, 6- Daños patrimoniales</v>
      </c>
      <c r="F136" s="198" t="str">
        <f>'3. Probabilidad'!C50</f>
        <v>RARA VEZ</v>
      </c>
      <c r="G136" s="198" t="str">
        <f>'4. Impacto'!AP45</f>
        <v>CATASTRÓFICO</v>
      </c>
      <c r="H136" s="207" t="str">
        <f>IF(OR(F136=0,G136=0),"",INDEX('Mapa de Calor'!$D$5:$H$9,MATCH(Mapa_de_Riesgo!F136,'Mapa de Calor'!$B$5:$B$9,0),MATCH(Mapa_de_Riesgo!G136,'Mapa de Calor'!$D$10:$H$10,0)))</f>
        <v>Zona Extrema</v>
      </c>
      <c r="I136" s="136" t="str">
        <f>'5. Diseño de Controles'!E121</f>
        <v>Reducir</v>
      </c>
      <c r="J136" s="198" t="str">
        <f>IF('6.Análisis_de_controles'!V121="FUERTE",IF(F136="CASI SEGURO","POSIBLE",IF(F136="PROBABLE","IMPROBABLE",IF(F136="POSIBLE","RARA VEZ",IF(F136="IMPROBABLE","RARA VEZ",IF(F136="RARA VEZ","RARA VEZ"))))),IF('6.Análisis_de_controles'!V121="MODERADO",IF(F136="CASI SEGURO","PROBABLE",IF(F136="PROBABLE","POSIBLE",IF(F136="POSIBLE","IMPROBABLE",IF(F136="IMPROBABLE","RARA VEZ",IF(F136="RARA VEZ","RARA VEZ"))))),IF('6.Análisis_de_controles'!V121="DÉBIL",F136)))</f>
        <v>RARA VEZ</v>
      </c>
      <c r="K136" s="198" t="str">
        <f t="shared" ref="K136" si="40">G136</f>
        <v>CATASTRÓFICO</v>
      </c>
      <c r="L136" s="199" t="str">
        <f>IF(OR(F136=0,G136=0),"",INDEX('Mapa de Calor'!$D$5:$H$9,MATCH(J136,'Mapa de Calor'!$B$5:$B$9,0),MATCH(K136,'Mapa de Calor'!$D$10:$H$10,0)))</f>
        <v>Zona Extrema</v>
      </c>
      <c r="M136" s="119"/>
      <c r="N136" s="138" t="str">
        <f>'5. Diseño de Controles'!F121</f>
        <v xml:space="preserve">Realizar una capacitación sobre responsabilidades de los servidores públicos </v>
      </c>
      <c r="O136" s="110" t="str">
        <f>'5. Diseño de Controles'!G121</f>
        <v>Preventivo</v>
      </c>
      <c r="P136" s="110" t="str">
        <f>'5. Diseño de Controles'!H121</f>
        <v>Líder de Talento Humano / Responsable de Sistemas</v>
      </c>
      <c r="Q136" s="110" t="str">
        <f>'5. Diseño de Controles'!I121</f>
        <v>1 vez, En el primer semestre del 2019</v>
      </c>
      <c r="R136" s="9" t="str">
        <f>'5. Diseño de Controles'!J121</f>
        <v>Promover en los funcionarios el  cumplimiento de los valores y principios éticos y el respeto por el erario público</v>
      </c>
      <c r="S136" s="9" t="str">
        <f>'5. Diseño de Controles'!K121</f>
        <v>Se comunica la necesidad a Talento humano para que la incorpore en el plan de capacitación. Se realiza la actividad en una capacitación grupal en la que se promueva la rectitud, el código de integridad y el respeto por el erario público.</v>
      </c>
      <c r="T136" s="9" t="str">
        <f>'5. Diseño de Controles'!L121</f>
        <v>En el evento de detectarse faltantes de equipos o de bienes de la entidad con complicidad de funcionarios, se identifan los bienes, las áreas afectadas, los responsables de su custodia, se formulan las denuncias penales y disciplinarias y las administrativas ante las compañías de seguros y; se fortalcen las medidas de seguridad.</v>
      </c>
      <c r="U136" s="110" t="str">
        <f>'5. Diseño de Controles'!M121</f>
        <v>Planilla de asistencia al Taller o registro fotográfico</v>
      </c>
      <c r="V136" s="110" t="str">
        <f>'7. Indicadores'!C121</f>
        <v xml:space="preserve">Indicador de Gestión
# de talleres sobre responsabilidades de los servidores públicos realizados /     # de talleres sobre responsabilidades de los servidores públicos programados *100                                          </v>
      </c>
      <c r="W136" s="132">
        <v>0</v>
      </c>
      <c r="X136" s="132">
        <v>0</v>
      </c>
      <c r="Y136" s="132">
        <v>120</v>
      </c>
      <c r="Z136" s="133" t="e">
        <f t="shared" si="22"/>
        <v>#DIV/0!</v>
      </c>
      <c r="AA136" s="130" t="s">
        <v>1117</v>
      </c>
    </row>
    <row r="137" spans="1:27" ht="195" x14ac:dyDescent="0.25">
      <c r="A137" s="205"/>
      <c r="B137" s="200"/>
      <c r="C137" s="201"/>
      <c r="D137" s="9" t="str">
        <f>'2. Descripción del Riesgo'!D128</f>
        <v>Deficientes controles internos en el proceso</v>
      </c>
      <c r="E137" s="201"/>
      <c r="F137" s="198"/>
      <c r="G137" s="198"/>
      <c r="H137" s="207"/>
      <c r="I137" s="136" t="str">
        <f>'5. Diseño de Controles'!E122</f>
        <v>Reducir</v>
      </c>
      <c r="J137" s="198"/>
      <c r="K137" s="198"/>
      <c r="L137" s="199"/>
      <c r="M137" s="119">
        <v>40</v>
      </c>
      <c r="N137" s="138" t="str">
        <f>'5. Diseño de Controles'!F122</f>
        <v xml:space="preserve">Diseñar y aplicar procedimientos para controlar la salida y devolución de bienes de la entidad </v>
      </c>
      <c r="O137" s="110" t="str">
        <f>'5. Diseño de Controles'!G122</f>
        <v>Preventivo</v>
      </c>
      <c r="P137" s="110" t="str">
        <f>'5. Diseño de Controles'!H122</f>
        <v>Responsable de sistemas y del inventario de bienes</v>
      </c>
      <c r="Q137" s="110" t="str">
        <f>'5. Diseño de Controles'!I122</f>
        <v>1 vez, Primer trimestre de 2019</v>
      </c>
      <c r="R137" s="9" t="str">
        <f>'5. Diseño de Controles'!J122</f>
        <v>Controlar la salida de equipos y de bienes de la entidad.</v>
      </c>
      <c r="S137" s="9" t="str">
        <f>'5. Diseño de Controles'!K122</f>
        <v>Se elabora el procedimiento y formatos para controlar la salida y devolución de bienes de la entidad; se socializa a los funcionarios de la planta y se aplica lo que ellos dispongan.</v>
      </c>
      <c r="T137" s="9" t="str">
        <f>'5. Diseño de Controles'!L122</f>
        <v>En el evento de detectarse faltantes de equipos o de bienes de la entidad con complicidad de funcionarios, se identifan los bienes, las áreas afectadas, los responsables de su custodia, se adelanta su búsqueda en la entidad, se formulan las denuncias penales y disciplinarias si no aparecen y, las administrativas ante las compañías de seguros y; se fortalcen las medidas de seguridad.</v>
      </c>
      <c r="U137" s="110" t="str">
        <f>'5. Diseño de Controles'!M122</f>
        <v>Procedimiento y formatos para salida y devolución de bienes</v>
      </c>
      <c r="V137" s="110" t="str">
        <f>'7. Indicadores'!C122</f>
        <v>Indicador de Cumplimiento
Procedimientos para controlar la salida y devolución de bienes tecnológicos  en la entidad  
Indicador de Gestión
# de bienes devueltos en adecuadas condiciones / # de bienes prestados</v>
      </c>
      <c r="W137" s="132">
        <v>1</v>
      </c>
      <c r="X137" s="132">
        <v>1</v>
      </c>
      <c r="Y137" s="132">
        <v>69</v>
      </c>
      <c r="Z137" s="133">
        <f t="shared" si="22"/>
        <v>1</v>
      </c>
      <c r="AA137" s="58" t="s">
        <v>1131</v>
      </c>
    </row>
    <row r="138" spans="1:27" ht="32.25" hidden="1" customHeight="1" x14ac:dyDescent="0.25">
      <c r="A138" s="205"/>
      <c r="B138" s="200"/>
      <c r="C138" s="201"/>
      <c r="D138" s="9" t="str">
        <f>'2. Descripción del Riesgo'!D129</f>
        <v xml:space="preserve">Deficientes valores y principios </v>
      </c>
      <c r="E138" s="201"/>
      <c r="F138" s="198"/>
      <c r="G138" s="198"/>
      <c r="H138" s="207"/>
      <c r="I138" s="136" t="str">
        <f>'5. Diseño de Controles'!E123</f>
        <v>Reducir</v>
      </c>
      <c r="J138" s="198"/>
      <c r="K138" s="198"/>
      <c r="L138" s="199"/>
      <c r="M138" s="119"/>
      <c r="N138" s="138" t="str">
        <f>'5. Diseño de Controles'!F123</f>
        <v xml:space="preserve">Realizar una capacitación sobre Valores y principios para promover la rectitud, el código de integridad del servidor público  y el respeto por el erario público. </v>
      </c>
      <c r="O138" s="110" t="str">
        <f>'5. Diseño de Controles'!G123</f>
        <v>Preventivo</v>
      </c>
      <c r="P138" s="110" t="str">
        <f>'5. Diseño de Controles'!H123</f>
        <v>Líder de Talento Humano</v>
      </c>
      <c r="Q138" s="110" t="str">
        <f>'5. Diseño de Controles'!I123</f>
        <v>1 vez, en el primer semestre del 2019</v>
      </c>
      <c r="R138" s="9" t="str">
        <f>'5. Diseño de Controles'!J123</f>
        <v>Promover en los funcionarios el  cumplimiento de los valores y principios éticos y el respeto por el erario público</v>
      </c>
      <c r="S138" s="9" t="str">
        <f>'5. Diseño de Controles'!K123</f>
        <v>Se comunica la necesidad a Talento humano para que la incorpore en el plan de capacitación. Se realiza la actividad en una capacitación grupal en la que se promueva la rectitud, el código de integridad y el respeto por el erario público.</v>
      </c>
      <c r="T138" s="9" t="str">
        <f>'5. Diseño de Controles'!L123</f>
        <v>En el evento de detectarse faltantes de equipos o de bienes de la entidad con complicidad de funcionarios, se identifan los bienes, las áreas afectadas, los responsables de su custodia, se formulan las denuncias penales y disciplinarias y las administrativas ante las compañías de seguros y; se fortalcen las medidas de seguridad.</v>
      </c>
      <c r="U138" s="110" t="str">
        <f>'5. Diseño de Controles'!M123</f>
        <v>Planilla de asistencia al Taller o registro fotográfico</v>
      </c>
      <c r="V138" s="110" t="str">
        <f>'7. Indicadores'!C123</f>
        <v xml:space="preserve">Indicador de Gestión
# de capacitaciones sobre valores y principios para promover la rectitud, el código de integridad y el respeto por lo público / # de talleres programados en el año sobre ese tema *100     </v>
      </c>
      <c r="W138" s="132">
        <v>0</v>
      </c>
      <c r="X138" s="132">
        <v>0</v>
      </c>
      <c r="Y138" s="132">
        <v>122</v>
      </c>
      <c r="Z138" s="133" t="e">
        <f t="shared" si="22"/>
        <v>#DIV/0!</v>
      </c>
      <c r="AA138" s="130" t="s">
        <v>1117</v>
      </c>
    </row>
    <row r="139" spans="1:27" ht="172.5" customHeight="1" x14ac:dyDescent="0.25">
      <c r="A139" s="205"/>
      <c r="B139" s="200">
        <v>41</v>
      </c>
      <c r="C139" s="201" t="str">
        <f>'1. Identificación del riesgo'!C52</f>
        <v>Expedir certificaciones laborales inconsistentes con la realidad para obtener provechos o favorecer a terceros</v>
      </c>
      <c r="D139" s="9" t="str">
        <f>'2. Descripción del Riesgo'!D130</f>
        <v>Deficiencia y/o vulnerabilidad en las bases de datos donde reposa la información histórica de las historias laborales</v>
      </c>
      <c r="E139" s="201" t="str">
        <f>'2. Descripción del Riesgo'!E130</f>
        <v>1-Demandas contra la entidad, 2-Detrimento patrimonial como consecuencia de reclamaciones laborales inexistentes, 3-Investigaciones disciplinarias contra los actores del ilícito, 4-Investigaciones penales por falsedad ideológica en documento público, 5-Pérdida de información histórica real de la entidad</v>
      </c>
      <c r="F139" s="198" t="str">
        <f>'3. Probabilidad'!C51</f>
        <v>RARA VEZ</v>
      </c>
      <c r="G139" s="198" t="str">
        <f>'4. Impacto'!AP46</f>
        <v>CATASTRÓFICO</v>
      </c>
      <c r="H139" s="207" t="str">
        <f>IF(OR(F139=0,G139=0),"",INDEX('Mapa de Calor'!$D$5:$H$9,MATCH(Mapa_de_Riesgo!F139,'Mapa de Calor'!$B$5:$B$9,0),MATCH(Mapa_de_Riesgo!G139,'Mapa de Calor'!$D$10:$H$10,0)))</f>
        <v>Zona Extrema</v>
      </c>
      <c r="I139" s="136" t="str">
        <f>'5. Diseño de Controles'!E124</f>
        <v>Reducir</v>
      </c>
      <c r="J139" s="198" t="str">
        <f>IF('6.Análisis_de_controles'!V124="FUERTE",IF(F139="CASI SEGURO","POSIBLE",IF(F139="PROBABLE","IMPROBABLE",IF(F139="POSIBLE","RARA VEZ",IF(F139="IMPROBABLE","RARA VEZ",IF(F139="RARA VEZ","RARA VEZ"))))),IF('6.Análisis_de_controles'!V124="MODERADO",IF(F139="CASI SEGURO","PROBABLE",IF(F139="PROBABLE","POSIBLE",IF(F139="POSIBLE","IMPROBABLE",IF(F139="IMPROBABLE","RARA VEZ",IF(F139="RARA VEZ","RARA VEZ"))))),IF('6.Análisis_de_controles'!V124="DÉBIL",F139)))</f>
        <v>RARA VEZ</v>
      </c>
      <c r="K139" s="198" t="str">
        <f t="shared" ref="K139" si="41">G139</f>
        <v>CATASTRÓFICO</v>
      </c>
      <c r="L139" s="199" t="str">
        <f>IF(OR(F139=0,G139=0),"",INDEX('Mapa de Calor'!$D$5:$H$9,MATCH(J139,'Mapa de Calor'!$B$5:$B$9,0),MATCH(K139,'Mapa de Calor'!$D$10:$H$10,0)))</f>
        <v>Zona Extrema</v>
      </c>
      <c r="M139" s="119">
        <v>41</v>
      </c>
      <c r="N139" s="138" t="str">
        <f>'5. Diseño de Controles'!F124</f>
        <v>Creación de una base de datos de consulta donde se registre la trazabilidad de todas las historias laborales históricas de la entidad</v>
      </c>
      <c r="O139" s="110" t="str">
        <f>'5. Diseño de Controles'!G124</f>
        <v>Preventivo</v>
      </c>
      <c r="P139" s="110" t="str">
        <f>'5. Diseño de Controles'!H124</f>
        <v>Líder de Talento Humano</v>
      </c>
      <c r="Q139" s="110" t="str">
        <f>'5. Diseño de Controles'!I124</f>
        <v>1 vez, en el tercer trimestre de 2019</v>
      </c>
      <c r="R139" s="9" t="str">
        <f>'5. Diseño de Controles'!J124</f>
        <v>Establecer un mecanismo de consulta automático de la información histórica sobre las historias laborales de la entidad</v>
      </c>
      <c r="S139" s="9" t="str">
        <f>'5. Diseño de Controles'!K124</f>
        <v>En relación con la base de datos, Ingresando a la base de datos diseñada, adquirida o contratada, toda la información existente de funcionarios activos y antiguos consignada en las historias laborales físicas con las que cuenta la entidad
En relación con la expedición de certificados, entregando información arrojada por la base de datos relacionada como tiempo de servicio, asignación salarias y funciones desempeñadas entre otras. No obstante, debe ser comparada y coincidir, con la información reflejada en la historia laboral en físico</v>
      </c>
      <c r="T139" s="9" t="str">
        <f>'5. Diseño de Controles'!L124</f>
        <v>Cuando los datos de la certificación o de la base de datos no corresponda a la consignada en la hoja de vida, tendrá prevalencia la relacionada en la hoja de vida. En ese caso, el conocedor deberá dirigir la anotación al jefe de la oficina para que inicie la investigación correspondientes y ordenar los ajustes en la base de datos</v>
      </c>
      <c r="U139" s="110" t="str">
        <f>'5. Diseño de Controles'!M124</f>
        <v>Base de datos en operación</v>
      </c>
      <c r="V139" s="110" t="str">
        <f>'7. Indicadores'!C124</f>
        <v xml:space="preserve">Indicador de Cumplimiento
Base de dato implementada
Indicador de Gestión
#  de historias laborales registradas /# de historias laborales total histórico entidad * 100
</v>
      </c>
      <c r="W139" s="132">
        <v>0</v>
      </c>
      <c r="X139" s="132">
        <v>3</v>
      </c>
      <c r="Y139" s="132">
        <v>70</v>
      </c>
      <c r="Z139" s="133">
        <f t="shared" si="22"/>
        <v>0</v>
      </c>
      <c r="AA139" s="107" t="s">
        <v>1111</v>
      </c>
    </row>
    <row r="140" spans="1:27" ht="90" x14ac:dyDescent="0.25">
      <c r="A140" s="205"/>
      <c r="B140" s="200"/>
      <c r="C140" s="201"/>
      <c r="D140" s="9" t="str">
        <f>'2. Descripción del Riesgo'!D131</f>
        <v>Ausencia de controles en la verificación de los certificados proyectados en relación con los soportes</v>
      </c>
      <c r="E140" s="201"/>
      <c r="F140" s="198"/>
      <c r="G140" s="198"/>
      <c r="H140" s="207"/>
      <c r="I140" s="136" t="str">
        <f>'5. Diseño de Controles'!E125</f>
        <v>Reducir</v>
      </c>
      <c r="J140" s="198"/>
      <c r="K140" s="198"/>
      <c r="L140" s="199"/>
      <c r="M140" s="119">
        <v>41</v>
      </c>
      <c r="N140" s="138" t="str">
        <f>'5. Diseño de Controles'!F125</f>
        <v>Verificar la certificación con los datos consignados en la hoja de vida o contrato  en físico que reposa en el archivo histórico de la entidad</v>
      </c>
      <c r="O140" s="110" t="str">
        <f>'5. Diseño de Controles'!G125</f>
        <v>Preventivo</v>
      </c>
      <c r="P140" s="110" t="str">
        <f>'5. Diseño de Controles'!H125</f>
        <v>Gestión del Talento Humano</v>
      </c>
      <c r="Q140" s="110" t="str">
        <f>'5. Diseño de Controles'!I125</f>
        <v>Permanente</v>
      </c>
      <c r="R140" s="9" t="str">
        <f>'5. Diseño de Controles'!J125</f>
        <v>Establecer un procedimiento elemental de verificación para comparar si la información relacionada en la certificación laboral corresponde a la consignada en la hoja de vida o contrato</v>
      </c>
      <c r="S140" s="9" t="str">
        <f>'5. Diseño de Controles'!K125</f>
        <v>Solicitando anexo al certificado laboral, la hoja de vida o contrato, y comparar nombres, cédula,l tiempo de servicio, asignación salarial y funciones desempeñadas u objeto contractual, entre otros.</v>
      </c>
      <c r="T140" s="9" t="str">
        <f>'5. Diseño de Controles'!L125</f>
        <v>Si el certificado relaciona información diferente a la consignada en la hoja de vida o contratos, deberá rectificarse para poder expedirlo</v>
      </c>
      <c r="U140" s="110" t="str">
        <f>'5. Diseño de Controles'!M125</f>
        <v>Certificados laborales expedidos</v>
      </c>
      <c r="V140" s="110" t="str">
        <f>'7. Indicadores'!C125</f>
        <v>Indicador de Gestión
# de certificados laborales verificados con datos sustentados en las historias laborales o contratos / # de certificados laborales expedidos</v>
      </c>
      <c r="W140" s="132">
        <v>1</v>
      </c>
      <c r="X140" s="132">
        <v>1</v>
      </c>
      <c r="Y140" s="132">
        <v>71</v>
      </c>
      <c r="Z140" s="133">
        <f t="shared" si="22"/>
        <v>1</v>
      </c>
      <c r="AA140" s="107" t="s">
        <v>1132</v>
      </c>
    </row>
    <row r="141" spans="1:27" ht="150" x14ac:dyDescent="0.25">
      <c r="A141" s="205"/>
      <c r="B141" s="200"/>
      <c r="C141" s="201"/>
      <c r="D141" s="9" t="str">
        <f>'2. Descripción del Riesgo'!D132</f>
        <v>Inexistencia de instancias de supervisión o seguimiento a la expedición de certificaciones laborales</v>
      </c>
      <c r="E141" s="201"/>
      <c r="F141" s="198"/>
      <c r="G141" s="198"/>
      <c r="H141" s="207"/>
      <c r="I141" s="136" t="str">
        <f>'5. Diseño de Controles'!E126</f>
        <v>Reducir</v>
      </c>
      <c r="J141" s="198"/>
      <c r="K141" s="198"/>
      <c r="L141" s="199"/>
      <c r="M141" s="119">
        <v>41</v>
      </c>
      <c r="N141" s="138" t="str">
        <f>'5. Diseño de Controles'!F126</f>
        <v>Acciones de seguimiento por parte de la oficina de control interno a la expedición de certificaciones laborales</v>
      </c>
      <c r="O141" s="110" t="str">
        <f>'5. Diseño de Controles'!G126</f>
        <v>Preventivo</v>
      </c>
      <c r="P141" s="110" t="str">
        <f>'5. Diseño de Controles'!H126</f>
        <v>Oficina de Control Interno</v>
      </c>
      <c r="Q141" s="110" t="str">
        <f>'5. Diseño de Controles'!I126</f>
        <v>Según Programación Anual de Auditorías</v>
      </c>
      <c r="R141" s="9" t="str">
        <f>'5. Diseño de Controles'!J126</f>
        <v>Incorporar dentro de las auditorías a talento humano, el seguimiento a los certificados laborales</v>
      </c>
      <c r="S141" s="9" t="str">
        <f>'5. Diseño de Controles'!K126</f>
        <v>Comparando las certificaciones laborales expedidas, con la información consiganda en sus respectivos soportes: base de datos, hojas de vida o contratos.</v>
      </c>
      <c r="T141" s="9" t="str">
        <f>'5. Diseño de Controles'!L126</f>
        <v>Ante la detección de inconsistencias en los certificados laborales expedidos, comunicar a la oficina de talento humano para que inicie el proceso de anulación de la certificación laboral expedida y notificar al responsable de la apertura del proceso disciplinario para que inicie la investigación preliminar correspondiente</v>
      </c>
      <c r="U141" s="110" t="str">
        <f>'5. Diseño de Controles'!M126</f>
        <v>Informes de auditorías a certificados de historias laborales</v>
      </c>
      <c r="V141" s="110" t="str">
        <f>'7. Indicadores'!C126</f>
        <v>Indicador de Gestión
# de certificaciones laborales conformes / # de certificaciones laborales examinadas por control interno</v>
      </c>
      <c r="W141" s="132">
        <v>1</v>
      </c>
      <c r="X141" s="132">
        <v>3</v>
      </c>
      <c r="Y141" s="132">
        <v>72</v>
      </c>
      <c r="Z141" s="133">
        <f t="shared" si="22"/>
        <v>0.33333333333333331</v>
      </c>
      <c r="AA141" s="107" t="s">
        <v>1106</v>
      </c>
    </row>
    <row r="142" spans="1:27" ht="135" x14ac:dyDescent="0.25">
      <c r="A142" s="205"/>
      <c r="B142" s="200">
        <v>42</v>
      </c>
      <c r="C142" s="201" t="str">
        <f>'1. Identificación del riesgo'!C53</f>
        <v>Posesión de funcionarios sin el cumplimiento de requisitos de Ley por presiones políticas</v>
      </c>
      <c r="D142" s="9" t="str">
        <f>'2. Descripción del Riesgo'!D133</f>
        <v>Ausencia de mecanismos de control y verificación de cumplimiento de requisitos legales</v>
      </c>
      <c r="E142" s="201" t="str">
        <f>'2. Descripción del Riesgo'!E133</f>
        <v xml:space="preserve">1-Investigación disciplinaria por posesión indebida de funcionario público, 2-Pérdida de confianza e imagen de la entidad y del sector, 3- Falta de transparencia institucional y afectación de la credibilidad, -4Investigaciones disciplinarias por obstrucción al control social, 5-Detrimento patrimonial, 6-Baja calidad de bienes y servicios </v>
      </c>
      <c r="F142" s="198" t="str">
        <f>'3. Probabilidad'!C52</f>
        <v>IMPROBABLE</v>
      </c>
      <c r="G142" s="198" t="str">
        <f>'4. Impacto'!AP47</f>
        <v>CATASTRÓFICO</v>
      </c>
      <c r="H142" s="207" t="str">
        <f>IF(OR(F142=0,G142=0),"",INDEX('Mapa de Calor'!$D$5:$H$9,MATCH(Mapa_de_Riesgo!F142,'Mapa de Calor'!$B$5:$B$9,0),MATCH(Mapa_de_Riesgo!G142,'Mapa de Calor'!$D$10:$H$10,0)))</f>
        <v>Zona Extrema</v>
      </c>
      <c r="I142" s="136" t="str">
        <f>'5. Diseño de Controles'!E127</f>
        <v>Reducir</v>
      </c>
      <c r="J142" s="198" t="str">
        <f>IF('6.Análisis_de_controles'!V127="FUERTE",IF(F142="CASI SEGURO","POSIBLE",IF(F142="PROBABLE","IMPROBABLE",IF(F142="POSIBLE","RARA VEZ",IF(F142="IMPROBABLE","RARA VEZ",IF(F142="RARA VEZ","RARA VEZ"))))),IF('6.Análisis_de_controles'!V127="MODERADO",IF(F142="CASI SEGURO","PROBABLE",IF(F142="PROBABLE","POSIBLE",IF(F142="POSIBLE","IMPROBABLE",IF(F142="IMPROBABLE","RARA VEZ",IF(F142="RARA VEZ","RARA VEZ"))))),IF('6.Análisis_de_controles'!V127="DÉBIL",F142)))</f>
        <v>RARA VEZ</v>
      </c>
      <c r="K142" s="198" t="str">
        <f t="shared" ref="K142" si="42">G142</f>
        <v>CATASTRÓFICO</v>
      </c>
      <c r="L142" s="199" t="str">
        <f>IF(OR(F142=0,G142=0),"",INDEX('Mapa de Calor'!$D$5:$H$9,MATCH(J142,'Mapa de Calor'!$B$5:$B$9,0),MATCH(K142,'Mapa de Calor'!$D$10:$H$10,0)))</f>
        <v>Zona Extrema</v>
      </c>
      <c r="M142" s="119">
        <v>42</v>
      </c>
      <c r="N142" s="138" t="str">
        <f>'5. Diseño de Controles'!F127</f>
        <v>Aplicación del formato de verificación de cumplimiento de requisitos de posesión</v>
      </c>
      <c r="O142" s="110" t="str">
        <f>'5. Diseño de Controles'!G127</f>
        <v>Preventivo</v>
      </c>
      <c r="P142" s="110" t="str">
        <f>'5. Diseño de Controles'!H127</f>
        <v>Líder  del Talento Humano</v>
      </c>
      <c r="Q142" s="110" t="str">
        <f>'5. Diseño de Controles'!I127</f>
        <v>Permanente (cada vez que se aperture un procesos de vinculación de un nuevo funcionario)</v>
      </c>
      <c r="R142" s="9" t="str">
        <f>'5. Diseño de Controles'!J127</f>
        <v>Resguardar a la administración ante posibles errores u omisiones que pudieran generar una indebida vinculación de personal, causando detrimento a la entidad, demandas o sanciones</v>
      </c>
      <c r="S142" s="9" t="str">
        <f>'5. Diseño de Controles'!K127</f>
        <v>Al inciar el proceso de selección de los aspirantes, el responsable de talento humano verifica el cumplimiento de todos los requisitos de Ley de conformidad con el procedimiento para vinculación del personal</v>
      </c>
      <c r="T142" s="9" t="str">
        <f>'5. Diseño de Controles'!L127</f>
        <v>Ante la detección de la falta de un requisito para posesión del funcionario, se regresará la hoja de vida y no será posible continuar con el proceso, salvo claro que se trate de un error u omisión menor que pueda ser corregida por el aspirante  y esté debidamente soportada</v>
      </c>
      <c r="U142" s="110" t="str">
        <f>'5. Diseño de Controles'!M127</f>
        <v>Formato de verificación de requisitos de posesión diligenciado y firmado</v>
      </c>
      <c r="V142" s="110" t="str">
        <f>'7. Indicadores'!C127</f>
        <v>Indicador de Gestión
# de expedientes de posesiones con formato de verificación de cumplimiento conforme / # de posesiones realizadas</v>
      </c>
      <c r="W142" s="132">
        <v>1</v>
      </c>
      <c r="X142" s="132">
        <v>1</v>
      </c>
      <c r="Y142" s="132">
        <v>73</v>
      </c>
      <c r="Z142" s="133">
        <f t="shared" si="22"/>
        <v>1</v>
      </c>
      <c r="AA142" s="160" t="s">
        <v>1106</v>
      </c>
    </row>
    <row r="143" spans="1:27" ht="150" x14ac:dyDescent="0.25">
      <c r="A143" s="205"/>
      <c r="B143" s="200"/>
      <c r="C143" s="201"/>
      <c r="D143" s="9" t="str">
        <f>'2. Descripción del Riesgo'!D134</f>
        <v>Inexistencia de instancias de supervisión o seguimiento a la posesión de funcionarios</v>
      </c>
      <c r="E143" s="201"/>
      <c r="F143" s="198"/>
      <c r="G143" s="198"/>
      <c r="H143" s="207"/>
      <c r="I143" s="136" t="str">
        <f>'5. Diseño de Controles'!E128</f>
        <v>Reducir</v>
      </c>
      <c r="J143" s="198"/>
      <c r="K143" s="198"/>
      <c r="L143" s="199"/>
      <c r="M143" s="119">
        <v>42</v>
      </c>
      <c r="N143" s="138" t="str">
        <f>'5. Diseño de Controles'!F128</f>
        <v>Acciones de seguimiento por parte de la oficina de control interno a la posesión de funcionarios</v>
      </c>
      <c r="O143" s="110" t="str">
        <f>'5. Diseño de Controles'!G128</f>
        <v>Preventivo</v>
      </c>
      <c r="P143" s="110" t="str">
        <f>'5. Diseño de Controles'!H128</f>
        <v>Oficina de Control Interno</v>
      </c>
      <c r="Q143" s="110" t="str">
        <f>'5. Diseño de Controles'!I128</f>
        <v>Según Programación Anual de Auditorías</v>
      </c>
      <c r="R143" s="9" t="str">
        <f>'5. Diseño de Controles'!J128</f>
        <v>Incorporar dentro de las auditorías a talento humano, el seguimiento a las acciones de posesión de funcionarios nuevos</v>
      </c>
      <c r="S143" s="9" t="str">
        <f>'5. Diseño de Controles'!K128</f>
        <v>Verificando el cumplimiento de los requisitos de ley para posesión, de conformidad con el procedimiento vigente y los documentos aportados por el funcionario posesionado</v>
      </c>
      <c r="T143" s="9" t="str">
        <f>'5. Diseño de Controles'!L128</f>
        <v>Ante la detección de inconsistencias en la posesión del funcionario, comunicar a la oficina de talento humano para que inicie el proceso de anulación de la posesión y notificar al responsable de la apertura del proceso disciplinario para que inicie la investigación preliminar correspondiente</v>
      </c>
      <c r="U143" s="110" t="str">
        <f>'5. Diseño de Controles'!M128</f>
        <v>Informes de auditorías a posesión de funcionarios</v>
      </c>
      <c r="V143" s="110" t="str">
        <f>'7. Indicadores'!C128</f>
        <v>Indicador de Gestión
# de auditorías o seguimientos de control interno ejecutadas sobre posesión de funcionarios / # de auditorías o seguimientos programados</v>
      </c>
      <c r="W143" s="132">
        <v>1</v>
      </c>
      <c r="X143" s="132">
        <v>1</v>
      </c>
      <c r="Y143" s="132">
        <v>74</v>
      </c>
      <c r="Z143" s="133">
        <f t="shared" si="22"/>
        <v>1</v>
      </c>
      <c r="AA143" s="107" t="s">
        <v>1134</v>
      </c>
    </row>
    <row r="144" spans="1:27" ht="105" x14ac:dyDescent="0.25">
      <c r="A144" s="205"/>
      <c r="B144" s="200"/>
      <c r="C144" s="201"/>
      <c r="D144" s="9" t="str">
        <f>'2. Descripción del Riesgo'!D135</f>
        <v>No exigencia de publicación de historia laboral en el Sistema de Información y Gestión del Empleo Público - SIGEP</v>
      </c>
      <c r="E144" s="201"/>
      <c r="F144" s="198"/>
      <c r="G144" s="198"/>
      <c r="H144" s="207"/>
      <c r="I144" s="136" t="str">
        <f>'5. Diseño de Controles'!E129</f>
        <v>Reducir</v>
      </c>
      <c r="J144" s="198"/>
      <c r="K144" s="198"/>
      <c r="L144" s="199"/>
      <c r="M144" s="119">
        <v>42</v>
      </c>
      <c r="N144" s="138" t="str">
        <f>'5. Diseño de Controles'!F129</f>
        <v>Publicación obligatoria de las historias laborales tanto para funcionarios de planta como para contratistas, en el Sistema de Información y Gestión del Empleo Público- SIGEP</v>
      </c>
      <c r="O144" s="110" t="str">
        <f>'5. Diseño de Controles'!G129</f>
        <v>Preventivo</v>
      </c>
      <c r="P144" s="110" t="str">
        <f>'5. Diseño de Controles'!H129</f>
        <v>Líder del talento humano y  Secretaría Administrativa</v>
      </c>
      <c r="Q144" s="110" t="str">
        <f>'5. Diseño de Controles'!I129</f>
        <v>Permanente (cada vez que se posesione o contrate a un nuevo funcionario)</v>
      </c>
      <c r="R144" s="9" t="str">
        <f>'5. Diseño de Controles'!J129</f>
        <v xml:space="preserve">Promover la transparencia institucional a través de la publicación obligatoria  de la hoja de vida de todo funcionario o colaborador que trabaje o apoye de forma temporal o permanente a la entidad. </v>
      </c>
      <c r="S144" s="9" t="str">
        <f>'5. Diseño de Controles'!K129</f>
        <v>Se gestionatá y asignará las claves de acceso al SIGEP a los funcionarios o contratista, quienes no podrán iniciar el desarrollo de sus funciones hasta que su hoja de vida no se encuentre debidamente publicada en el SIGEP.</v>
      </c>
      <c r="T144" s="9" t="str">
        <f>'5. Diseño de Controles'!L129</f>
        <v xml:space="preserve">Ante la no publicación  o publicación parcial injustificada de la hoja de vida en el SIGEP por parte del funcionario o contratista, se requerirá al aspirante para que lo haga en el instante, sopena de no continuar el proceso. </v>
      </c>
      <c r="U144" s="110" t="str">
        <f>'5. Diseño de Controles'!M129</f>
        <v>Hojas de Vida publicadas en el SIGEP</v>
      </c>
      <c r="V144" s="110" t="str">
        <f>'7. Indicadores'!C129</f>
        <v>Indicador de Gestión
# de hojas de vida cargadas en el SIGEP con cargo a la entidad/ # de personas posesionadas o contratadas en el periodo</v>
      </c>
      <c r="W144" s="132">
        <v>1</v>
      </c>
      <c r="X144" s="132">
        <v>2</v>
      </c>
      <c r="Y144" s="132">
        <v>75</v>
      </c>
      <c r="Z144" s="133">
        <f t="shared" si="22"/>
        <v>0.5</v>
      </c>
      <c r="AA144" s="107" t="s">
        <v>1133</v>
      </c>
    </row>
    <row r="145" spans="1:27" ht="75" x14ac:dyDescent="0.25">
      <c r="A145" s="205"/>
      <c r="B145" s="200">
        <v>43</v>
      </c>
      <c r="C145" s="201" t="str">
        <f>'1. Identificación del riesgo'!C54</f>
        <v>Alteración de la nómina con el fin de beneficiar a un compañero o, asimismo.</v>
      </c>
      <c r="D145" s="9" t="str">
        <f>'2. Descripción del Riesgo'!D136</f>
        <v>Debilidad en el control de verificación de la nómina previo al pago</v>
      </c>
      <c r="E145" s="201" t="str">
        <f>'2. Descripción del Riesgo'!E136</f>
        <v>1. Detrimento patrimonial, 2-Investigaciones penales por hurto, 3-Degradación de la ética institucional, 4-Afectación catastrófica de la imagen institucional</v>
      </c>
      <c r="F145" s="198" t="str">
        <f>'3. Probabilidad'!C53</f>
        <v>IMPROBABLE</v>
      </c>
      <c r="G145" s="198" t="str">
        <f>'4. Impacto'!AP48</f>
        <v>CATASTRÓFICO</v>
      </c>
      <c r="H145" s="207" t="str">
        <f>IF(OR(F145=0,G145=0),"",INDEX('Mapa de Calor'!$D$5:$H$9,MATCH(Mapa_de_Riesgo!F145,'Mapa de Calor'!$B$5:$B$9,0),MATCH(Mapa_de_Riesgo!G145,'Mapa de Calor'!$D$10:$H$10,0)))</f>
        <v>Zona Extrema</v>
      </c>
      <c r="I145" s="136" t="str">
        <f>'5. Diseño de Controles'!E130</f>
        <v>Reducir</v>
      </c>
      <c r="J145" s="198" t="str">
        <f>IF('6.Análisis_de_controles'!V130="FUERTE",IF(F145="CASI SEGURO","POSIBLE",IF(F145="PROBABLE","IMPROBABLE",IF(F145="POSIBLE","RARA VEZ",IF(F145="IMPROBABLE","RARA VEZ",IF(F145="RARA VEZ","RARA VEZ"))))),IF('6.Análisis_de_controles'!V130="MODERADO",IF(F145="CASI SEGURO","PROBABLE",IF(F145="PROBABLE","POSIBLE",IF(F145="POSIBLE","IMPROBABLE",IF(F145="IMPROBABLE","RARA VEZ",IF(F145="RARA VEZ","RARA VEZ"))))),IF('6.Análisis_de_controles'!V130="DÉBIL",F145)))</f>
        <v>RARA VEZ</v>
      </c>
      <c r="K145" s="198" t="str">
        <f t="shared" ref="K145" si="43">G145</f>
        <v>CATASTRÓFICO</v>
      </c>
      <c r="L145" s="199" t="str">
        <f>IF(OR(F145=0,G145=0),"",INDEX('Mapa de Calor'!$D$5:$H$9,MATCH(J145,'Mapa de Calor'!$B$5:$B$9,0),MATCH(K145,'Mapa de Calor'!$D$10:$H$10,0)))</f>
        <v>Zona Extrema</v>
      </c>
      <c r="M145" s="119">
        <v>43</v>
      </c>
      <c r="N145" s="138" t="str">
        <f>'5. Diseño de Controles'!F130</f>
        <v>Fortalecimiento de filtros al registro de nómina</v>
      </c>
      <c r="O145" s="110" t="str">
        <f>'5. Diseño de Controles'!G130</f>
        <v>Preventivo</v>
      </c>
      <c r="P145" s="110" t="str">
        <f>'5. Diseño de Controles'!H130</f>
        <v>Líder de talento humano</v>
      </c>
      <c r="Q145" s="110" t="str">
        <f>'5. Diseño de Controles'!I130</f>
        <v>Mensual</v>
      </c>
      <c r="R145" s="9" t="str">
        <f>'5. Diseño de Controles'!J130</f>
        <v>Garantizar la adecuada elaboración y pago de nómina, sin lugar a ambigüedades, dudas o errores, que supongan un riesgo de pérdida de recursos financieros, o pérdida de la imagen ante los proveedores por omisión en los descuentos de Ley y los pactados por los funcionarios.</v>
      </c>
      <c r="S145" s="9" t="str">
        <f>'5. Diseño de Controles'!K130</f>
        <v>El control es ejercicio por el responsable de la elaboración de la nómina, el líder de talento humano y el Alcalde municipal</v>
      </c>
      <c r="T145" s="9" t="str">
        <f>'5. Diseño de Controles'!L130</f>
        <v>Ante la identificación de una novedad no justificada en la nómina, se regresará al profesional  encargado, para su revisión y rectificación pertinente</v>
      </c>
      <c r="U145" s="110" t="str">
        <f>'5. Diseño de Controles'!M130</f>
        <v>Nóminas validadas</v>
      </c>
      <c r="V145" s="110" t="str">
        <f>'7. Indicadores'!C130</f>
        <v>Indicador de Gestión
# de nóminas filtradas y firmadas por los responsables de su revisión y validación / # de nóminas pagadas en el periodo</v>
      </c>
      <c r="W145" s="132">
        <v>1</v>
      </c>
      <c r="X145" s="132">
        <v>1</v>
      </c>
      <c r="Y145" s="132">
        <v>76</v>
      </c>
      <c r="Z145" s="133">
        <f t="shared" si="22"/>
        <v>1</v>
      </c>
      <c r="AA145" s="160" t="s">
        <v>1106</v>
      </c>
    </row>
    <row r="146" spans="1:27" ht="28.5" hidden="1" customHeight="1" x14ac:dyDescent="0.25">
      <c r="A146" s="205"/>
      <c r="B146" s="200"/>
      <c r="C146" s="201"/>
      <c r="D146" s="9" t="str">
        <f>'2. Descripción del Riesgo'!D137</f>
        <v xml:space="preserve">Amiguismo, clientelismo, tráfico de influencias, </v>
      </c>
      <c r="E146" s="201"/>
      <c r="F146" s="198"/>
      <c r="G146" s="198"/>
      <c r="H146" s="207"/>
      <c r="I146" s="136" t="str">
        <f>'5. Diseño de Controles'!E131</f>
        <v>Reducir</v>
      </c>
      <c r="J146" s="198"/>
      <c r="K146" s="198"/>
      <c r="L146" s="199"/>
      <c r="M146" s="119"/>
      <c r="N146" s="138" t="str">
        <f>'5. Diseño de Controles'!F131</f>
        <v>Implementación y Socialización del Código de Integridad, que implique el desarrollo institucional de la caja de herramientas (encuestas, compromisos, plan de acción)</v>
      </c>
      <c r="O146" s="110" t="str">
        <f>'5. Diseño de Controles'!G131</f>
        <v>Preventivo</v>
      </c>
      <c r="P146" s="110" t="str">
        <f>'5. Diseño de Controles'!H131</f>
        <v>Líder  del Talento Humano</v>
      </c>
      <c r="Q146" s="110" t="str">
        <f>'5. Diseño de Controles'!I131</f>
        <v>1 vez, primer cuatrimestre del 2019</v>
      </c>
      <c r="R146" s="9" t="str">
        <f>'5. Diseño de Controles'!J131</f>
        <v>Interiorizar una cultura institucional basada en la integridad, propiciando la coherencia que debe existir en el servidor público entre sus realizaciones y las promesas o planeación institucional.</v>
      </c>
      <c r="S146" s="9" t="str">
        <f>'5. Diseño de Controles'!K131</f>
        <v>Se debe implementar el Código de Integridad a través de las actividades inherentes al desarrollo de la Caja de Herramientas establecida por la función pública, y una vez adoptado el Código de Integridad se debe socializar a todos los funciones de la entidad.</v>
      </c>
      <c r="T146" s="9" t="str">
        <f>'5. Diseño de Controles'!L131</f>
        <v>Como consecuencia de la no implementación del Código de Integridad, Control Interno podrá hacer los requerimientos, solicitudes o procedimientos derivados del incumplimiento de la acción.</v>
      </c>
      <c r="U146" s="110" t="str">
        <f>'5. Diseño de Controles'!M131</f>
        <v xml:space="preserve">Registros de mesas de trabajo, formatos y encuestas diligenciadas, registros fotográficos y planillas de asistencia de socialización o actas. </v>
      </c>
      <c r="V146" s="110" t="str">
        <f>'7. Indicadores'!C131</f>
        <v>Indicador de Cumplimiento
Código de Integridad adoptado y socializado</v>
      </c>
      <c r="W146" s="132">
        <v>0</v>
      </c>
      <c r="X146" s="132">
        <v>0</v>
      </c>
      <c r="Y146" s="132">
        <v>130</v>
      </c>
      <c r="Z146" s="133" t="e">
        <f t="shared" si="22"/>
        <v>#DIV/0!</v>
      </c>
      <c r="AA146" s="130" t="s">
        <v>1122</v>
      </c>
    </row>
    <row r="147" spans="1:27" ht="20.25" hidden="1" x14ac:dyDescent="0.25">
      <c r="A147" s="205"/>
      <c r="B147" s="200"/>
      <c r="C147" s="201"/>
      <c r="D147" s="9">
        <f>'2. Descripción del Riesgo'!D138</f>
        <v>0</v>
      </c>
      <c r="E147" s="201"/>
      <c r="F147" s="198"/>
      <c r="G147" s="198"/>
      <c r="H147" s="207"/>
      <c r="I147" s="136">
        <f>'5. Diseño de Controles'!E132</f>
        <v>0</v>
      </c>
      <c r="J147" s="198"/>
      <c r="K147" s="198"/>
      <c r="L147" s="199"/>
      <c r="M147" s="119"/>
      <c r="N147" s="138">
        <f>'5. Diseño de Controles'!F132</f>
        <v>0</v>
      </c>
      <c r="O147" s="110">
        <f>'5. Diseño de Controles'!G132</f>
        <v>0</v>
      </c>
      <c r="P147" s="110">
        <f>'5. Diseño de Controles'!H132</f>
        <v>0</v>
      </c>
      <c r="Q147" s="110">
        <f>'5. Diseño de Controles'!I132</f>
        <v>0</v>
      </c>
      <c r="R147" s="9">
        <f>'5. Diseño de Controles'!J132</f>
        <v>0</v>
      </c>
      <c r="S147" s="9">
        <f>'5. Diseño de Controles'!K132</f>
        <v>0</v>
      </c>
      <c r="T147" s="9">
        <f>'5. Diseño de Controles'!L132</f>
        <v>0</v>
      </c>
      <c r="U147" s="110">
        <f>'5. Diseño de Controles'!M132</f>
        <v>0</v>
      </c>
      <c r="V147" s="110">
        <f>'7. Indicadores'!C132</f>
        <v>0</v>
      </c>
      <c r="W147" s="132"/>
      <c r="X147" s="132"/>
      <c r="Y147" s="132">
        <v>131</v>
      </c>
      <c r="Z147" s="133" t="e">
        <f t="shared" si="22"/>
        <v>#DIV/0!</v>
      </c>
      <c r="AA147" s="130"/>
    </row>
    <row r="148" spans="1:27" ht="120" x14ac:dyDescent="0.25">
      <c r="A148" s="205"/>
      <c r="B148" s="200">
        <v>44</v>
      </c>
      <c r="C148" s="201" t="str">
        <f>'1. Identificación del riesgo'!C55</f>
        <v>Manipular la selección de funcionarios para  incentivos y actividades de bienestar para favorecer a unos en particular o sacar provecho propio</v>
      </c>
      <c r="D148" s="9" t="str">
        <f>'2. Descripción del Riesgo'!D139</f>
        <v>Deficientes controles internos en el proceso</v>
      </c>
      <c r="E148" s="201" t="str">
        <f>'2. Descripción del Riesgo'!E139</f>
        <v>1-Investigaciones disciplinarias y penales, 2-Afectación del clima laboral., 3-Afectación de la productividad, 4-Pérdida de autoridad, 5-Incumplimiento de los objetivos del proceso</v>
      </c>
      <c r="F148" s="198" t="str">
        <f>'3. Probabilidad'!C54</f>
        <v>IMPROBABLE</v>
      </c>
      <c r="G148" s="198" t="str">
        <f>'4. Impacto'!AP49</f>
        <v>MAYOR</v>
      </c>
      <c r="H148" s="207" t="str">
        <f>IF(OR(F148=0,G148=0),"",INDEX('Mapa de Calor'!$D$5:$H$9,MATCH(Mapa_de_Riesgo!F148,'Mapa de Calor'!$B$5:$B$9,0),MATCH(Mapa_de_Riesgo!G148,'Mapa de Calor'!$D$10:$H$10,0)))</f>
        <v xml:space="preserve"> Zona Alta</v>
      </c>
      <c r="I148" s="136" t="str">
        <f>'5. Diseño de Controles'!E133</f>
        <v>Reducir</v>
      </c>
      <c r="J148" s="198" t="str">
        <f>IF('6.Análisis_de_controles'!V133="FUERTE",IF(F148="CASI SEGURO","POSIBLE",IF(F148="PROBABLE","IMPROBABLE",IF(F148="POSIBLE","RARA VEZ",IF(F148="IMPROBABLE","RARA VEZ",IF(F148="RARA VEZ","RARA VEZ"))))),IF('6.Análisis_de_controles'!V133="MODERADO",IF(F148="CASI SEGURO","PROBABLE",IF(F148="PROBABLE","POSIBLE",IF(F148="POSIBLE","IMPROBABLE",IF(F148="IMPROBABLE","RARA VEZ",IF(F148="RARA VEZ","RARA VEZ"))))),IF('6.Análisis_de_controles'!V133="DÉBIL",F148)))</f>
        <v>RARA VEZ</v>
      </c>
      <c r="K148" s="198" t="str">
        <f t="shared" ref="K148" si="44">G148</f>
        <v>MAYOR</v>
      </c>
      <c r="L148" s="199" t="str">
        <f>IF(OR(F148=0,G148=0),"",INDEX('Mapa de Calor'!$D$5:$H$9,MATCH(J148,'Mapa de Calor'!$B$5:$B$9,0),MATCH(K148,'Mapa de Calor'!$D$10:$H$10,0)))</f>
        <v xml:space="preserve"> Zona Alta</v>
      </c>
      <c r="M148" s="119">
        <v>44</v>
      </c>
      <c r="N148" s="138" t="str">
        <f>'5. Diseño de Controles'!F133</f>
        <v>lmplementar una herramienta de control de selección de funcionarios para actividades de bienestar, incentivos y capacitaciones</v>
      </c>
      <c r="O148" s="110" t="str">
        <f>'5. Diseño de Controles'!G133</f>
        <v>Preventivo</v>
      </c>
      <c r="P148" s="110" t="str">
        <f>'5. Diseño de Controles'!H133</f>
        <v>Líder  del Talento Humano</v>
      </c>
      <c r="Q148" s="110" t="str">
        <f>'5. Diseño de Controles'!I133</f>
        <v>Trimestral</v>
      </c>
      <c r="R148" s="9" t="str">
        <f>'5. Diseño de Controles'!J133</f>
        <v>Seleccionar a los funcionarios partícipes o beneficiarios de las actividades de Bienestar con objetividad, criterios de justicia, equidad y ecuanimidad</v>
      </c>
      <c r="S148" s="9" t="str">
        <f>'5. Diseño de Controles'!K133</f>
        <v xml:space="preserve">Se identifican las actividades de bienestar con sus finalidades y los perfiles de los funcionarios, se diligencia la columna de Beneficiarios y, después de su ejecución se determina si se cumplió con la selección prevista.  </v>
      </c>
      <c r="T148" s="9" t="str">
        <f>'5. Diseño de Controles'!L133</f>
        <v xml:space="preserve">En el evento de advertirse funcionarios que no cumplenlos perfiles para participar o ser beneficiarios de las actividades de bienetar e incentivos, se excluyen de las actividades y en su lugar se incluyen los funcionarios que cumplan los perfiles </v>
      </c>
      <c r="U148" s="110" t="str">
        <f>'5. Diseño de Controles'!M133</f>
        <v xml:space="preserve">Herramienta de control en excel </v>
      </c>
      <c r="V148" s="110" t="str">
        <f>'7. Indicadores'!C133</f>
        <v>Indicador de Cumplimiento
Herramienta en excel aplicada para selección de funcionarios beneficiarios de actividades de Bienestar social</v>
      </c>
      <c r="W148" s="132">
        <v>1</v>
      </c>
      <c r="X148" s="132">
        <v>1</v>
      </c>
      <c r="Y148" s="132">
        <v>77</v>
      </c>
      <c r="Z148" s="133">
        <f t="shared" ref="Z148:Z171" si="45">W148/X148*1</f>
        <v>1</v>
      </c>
      <c r="AA148" s="107" t="s">
        <v>1153</v>
      </c>
    </row>
    <row r="149" spans="1:27" ht="120" x14ac:dyDescent="0.25">
      <c r="A149" s="205"/>
      <c r="B149" s="200"/>
      <c r="C149" s="201"/>
      <c r="D149" s="9" t="str">
        <f>'2. Descripción del Riesgo'!D140</f>
        <v>Ausencia de valores eticos, Tráfico de influencias</v>
      </c>
      <c r="E149" s="201"/>
      <c r="F149" s="198"/>
      <c r="G149" s="198"/>
      <c r="H149" s="207"/>
      <c r="I149" s="136" t="str">
        <f>'5. Diseño de Controles'!E134</f>
        <v>Reducir</v>
      </c>
      <c r="J149" s="198"/>
      <c r="K149" s="198"/>
      <c r="L149" s="199"/>
      <c r="M149" s="119">
        <v>44</v>
      </c>
      <c r="N149" s="138" t="str">
        <f>'5. Diseño de Controles'!F134</f>
        <v>Fomentar espacios que fortalezcan los valores corporativos.</v>
      </c>
      <c r="O149" s="110" t="str">
        <f>'5. Diseño de Controles'!G134</f>
        <v>Preventivo</v>
      </c>
      <c r="P149" s="110" t="str">
        <f>'5. Diseño de Controles'!H134</f>
        <v>Bienestar Social</v>
      </c>
      <c r="Q149" s="110" t="str">
        <f>'5. Diseño de Controles'!I134</f>
        <v>1 vez, en el primer semestre de 2019</v>
      </c>
      <c r="R149" s="9" t="str">
        <f>'5. Diseño de Controles'!J134</f>
        <v xml:space="preserve">Fortalecer los valores institucionales mediante la promoción del respeto por lo público, la honestidad, rectitud y compromiso institucional </v>
      </c>
      <c r="S149" s="9" t="str">
        <f>'5. Diseño de Controles'!K134</f>
        <v xml:space="preserve">Acto de formación o interacción grupal sobre ética y valores que promueva y difunda los valores corporativos de la entidad  </v>
      </c>
      <c r="T149" s="9" t="str">
        <f>'5. Diseño de Controles'!L134</f>
        <v>En el evento de detectarse que priviligió injustamente a funcionarios en las actividades de bienetar e incentivos, se evalúa la revocatoria de los actos y beneficios,  y se promueven  acciones disciplinarias que se determinen.</v>
      </c>
      <c r="U149" s="110" t="str">
        <f>'5. Diseño de Controles'!M134</f>
        <v>Planilla de asistencia al Taller o registro fotográfico</v>
      </c>
      <c r="V149" s="110" t="str">
        <f>'7. Indicadores'!C134</f>
        <v>Indicador de Gestión
# de actividades ejecutadas de promoción de ética y valores / # de actividades programadas *100</v>
      </c>
      <c r="W149" s="132">
        <v>1</v>
      </c>
      <c r="X149" s="132">
        <v>1</v>
      </c>
      <c r="Y149" s="132">
        <v>78</v>
      </c>
      <c r="Z149" s="133">
        <f t="shared" si="45"/>
        <v>1</v>
      </c>
      <c r="AA149" s="58" t="s">
        <v>1120</v>
      </c>
    </row>
    <row r="150" spans="1:27" ht="20.25" hidden="1" x14ac:dyDescent="0.25">
      <c r="A150" s="205"/>
      <c r="B150" s="200"/>
      <c r="C150" s="201"/>
      <c r="D150" s="9">
        <f>'2. Descripción del Riesgo'!D141</f>
        <v>0</v>
      </c>
      <c r="E150" s="201"/>
      <c r="F150" s="198"/>
      <c r="G150" s="198"/>
      <c r="H150" s="207"/>
      <c r="I150" s="136">
        <f>'5. Diseño de Controles'!E135</f>
        <v>0</v>
      </c>
      <c r="J150" s="198"/>
      <c r="K150" s="198"/>
      <c r="L150" s="199"/>
      <c r="M150" s="119"/>
      <c r="N150" s="138">
        <f>'5. Diseño de Controles'!F135</f>
        <v>0</v>
      </c>
      <c r="O150" s="110">
        <f>'5. Diseño de Controles'!G135</f>
        <v>0</v>
      </c>
      <c r="P150" s="110">
        <f>'5. Diseño de Controles'!H135</f>
        <v>0</v>
      </c>
      <c r="Q150" s="110">
        <f>'5. Diseño de Controles'!I135</f>
        <v>0</v>
      </c>
      <c r="R150" s="9">
        <f>'5. Diseño de Controles'!J135</f>
        <v>0</v>
      </c>
      <c r="S150" s="9">
        <f>'5. Diseño de Controles'!K135</f>
        <v>0</v>
      </c>
      <c r="T150" s="9">
        <f>'5. Diseño de Controles'!L135</f>
        <v>0</v>
      </c>
      <c r="U150" s="110">
        <f>'5. Diseño de Controles'!M135</f>
        <v>0</v>
      </c>
      <c r="V150" s="110">
        <f>'7. Indicadores'!C135</f>
        <v>0</v>
      </c>
      <c r="W150" s="132">
        <v>0</v>
      </c>
      <c r="X150" s="132">
        <v>0</v>
      </c>
      <c r="Y150" s="132">
        <v>134</v>
      </c>
      <c r="Z150" s="133" t="e">
        <f t="shared" si="45"/>
        <v>#DIV/0!</v>
      </c>
      <c r="AA150" s="130"/>
    </row>
    <row r="151" spans="1:27" ht="33.75" hidden="1" customHeight="1" x14ac:dyDescent="0.25">
      <c r="A151" s="205"/>
      <c r="B151" s="200">
        <v>45</v>
      </c>
      <c r="C151" s="201" t="str">
        <f>'1. Identificación del riesgo'!C56</f>
        <v>Recibir dádivas o prebendas de los interesados en los procesos de capacitación y bienestar social, facilitando la preferencia de éstos en las actividades de bienestar</v>
      </c>
      <c r="D151" s="9" t="str">
        <f>'2. Descripción del Riesgo'!D142</f>
        <v xml:space="preserve">Ambición </v>
      </c>
      <c r="E151" s="201" t="str">
        <f>'2. Descripción del Riesgo'!E142</f>
        <v>1-Investigaciones disciplinarias y penales, 2-Afectación del clima laboral, 3-Afectación de la productividad, 4- Pérdida de autoridad, 5-Incumplimiento de los objetivos del proceso</v>
      </c>
      <c r="F151" s="198" t="str">
        <f>'3. Probabilidad'!C55</f>
        <v>IMPROBABLE</v>
      </c>
      <c r="G151" s="198" t="str">
        <f>'4. Impacto'!AP50</f>
        <v>MAYOR</v>
      </c>
      <c r="H151" s="207" t="str">
        <f>IF(OR(F151=0,G151=0),"",INDEX('Mapa de Calor'!$D$5:$H$9,MATCH(Mapa_de_Riesgo!F151,'Mapa de Calor'!$B$5:$B$9,0),MATCH(Mapa_de_Riesgo!G151,'Mapa de Calor'!$D$10:$H$10,0)))</f>
        <v xml:space="preserve"> Zona Alta</v>
      </c>
      <c r="I151" s="136" t="str">
        <f>'5. Diseño de Controles'!E136</f>
        <v>Reducir</v>
      </c>
      <c r="J151" s="198" t="str">
        <f>IF('6.Análisis_de_controles'!V136="FUERTE",IF(F151="CASI SEGURO","POSIBLE",IF(F151="PROBABLE","IMPROBABLE",IF(F151="POSIBLE","RARA VEZ",IF(F151="IMPROBABLE","RARA VEZ",IF(F151="RARA VEZ","RARA VEZ"))))),IF('6.Análisis_de_controles'!V136="MODERADO",IF(F151="CASI SEGURO","PROBABLE",IF(F151="PROBABLE","POSIBLE",IF(F151="POSIBLE","IMPROBABLE",IF(F151="IMPROBABLE","RARA VEZ",IF(F151="RARA VEZ","RARA VEZ"))))),IF('6.Análisis_de_controles'!V136="DÉBIL",F151)))</f>
        <v>RARA VEZ</v>
      </c>
      <c r="K151" s="198" t="str">
        <f t="shared" ref="K151" si="46">G151</f>
        <v>MAYOR</v>
      </c>
      <c r="L151" s="199" t="str">
        <f>IF(OR(F151=0,G151=0),"",INDEX('Mapa de Calor'!$D$5:$H$9,MATCH(J151,'Mapa de Calor'!$B$5:$B$9,0),MATCH(K151,'Mapa de Calor'!$D$10:$H$10,0)))</f>
        <v xml:space="preserve"> Zona Alta</v>
      </c>
      <c r="M151" s="119"/>
      <c r="N151" s="138" t="str">
        <f>'5. Diseño de Controles'!F136</f>
        <v>Implementación y Socialización del Código de Integridad, que implique el desarrollo institucional de la caja de herramientas (encuestas, compromisos, plan de acción)</v>
      </c>
      <c r="O151" s="110" t="str">
        <f>'5. Diseño de Controles'!G136</f>
        <v>Preventivo</v>
      </c>
      <c r="P151" s="110" t="str">
        <f>'5. Diseño de Controles'!H136</f>
        <v>Líder  del Talento Humano</v>
      </c>
      <c r="Q151" s="110" t="str">
        <f>'5. Diseño de Controles'!I136</f>
        <v>1 vez, primer cuatrimestre del 2019</v>
      </c>
      <c r="R151" s="9" t="str">
        <f>'5. Diseño de Controles'!J136</f>
        <v>Interiorizar una cultura institucional basada en la integridad, propiciando la coherencia que debe existir en el servidor público entre sus realizaciones y las promesas o planeación institucional.</v>
      </c>
      <c r="S151" s="9" t="str">
        <f>'5. Diseño de Controles'!K136</f>
        <v>Se debe implementar el Código de Integridad a través de las actividades inherentes al desarrollo de la Caja de Herramientas establecida por la función pública, y una vez adoptado el Código de Integridad se debe socializar a todos los funciones de la entidad.</v>
      </c>
      <c r="T151" s="9" t="str">
        <f>'5. Diseño de Controles'!L136</f>
        <v>Como consecuencia de la no implementación del Código de Integridad, Control Interno podrá hacer los requerimientos, solicitudes o procedimientos derivados del incumplimiento de la acción.</v>
      </c>
      <c r="U151" s="110" t="str">
        <f>'5. Diseño de Controles'!M136</f>
        <v xml:space="preserve">Registros de mesas de trabajo, formatos y encuestas diligenciadas, registros fotográficos y planillas de asistencia de socialización o actas. </v>
      </c>
      <c r="V151" s="110" t="str">
        <f>'7. Indicadores'!C136</f>
        <v>Indicador de Cumplimiento
Código de Integridad adoptado y socializado</v>
      </c>
      <c r="W151" s="132">
        <v>0</v>
      </c>
      <c r="X151" s="132">
        <v>0</v>
      </c>
      <c r="Y151" s="132">
        <v>135</v>
      </c>
      <c r="Z151" s="133" t="e">
        <f t="shared" si="45"/>
        <v>#DIV/0!</v>
      </c>
      <c r="AA151" s="130" t="s">
        <v>1122</v>
      </c>
    </row>
    <row r="152" spans="1:27" ht="90" x14ac:dyDescent="0.25">
      <c r="A152" s="205"/>
      <c r="B152" s="200"/>
      <c r="C152" s="201"/>
      <c r="D152" s="9" t="str">
        <f>'2. Descripción del Riesgo'!D143</f>
        <v>Deficientes controles internos en el proceso</v>
      </c>
      <c r="E152" s="201"/>
      <c r="F152" s="198"/>
      <c r="G152" s="198"/>
      <c r="H152" s="207"/>
      <c r="I152" s="136" t="str">
        <f>'5. Diseño de Controles'!E137</f>
        <v>Reducir</v>
      </c>
      <c r="J152" s="198"/>
      <c r="K152" s="198"/>
      <c r="L152" s="199"/>
      <c r="M152" s="119">
        <v>45</v>
      </c>
      <c r="N152" s="138" t="str">
        <f>'5. Diseño de Controles'!F137</f>
        <v>Diseñar una herramienta de control en excel para hacer seguimiento a los benerifiarios de las actividades de Bienestar social</v>
      </c>
      <c r="O152" s="110" t="str">
        <f>'5. Diseño de Controles'!G137</f>
        <v>Preventivo</v>
      </c>
      <c r="P152" s="110" t="str">
        <f>'5. Diseño de Controles'!H137</f>
        <v>Líder  del Talento Humano</v>
      </c>
      <c r="Q152" s="110" t="str">
        <f>'5. Diseño de Controles'!I137</f>
        <v>1 vez, en el primer bimestre de 2019</v>
      </c>
      <c r="R152" s="9" t="str">
        <f>'5. Diseño de Controles'!J137</f>
        <v>Verificar que exista una selección objetiva y justa de los beneficarios y partícipes de las actividades de bienestar social.</v>
      </c>
      <c r="S152" s="9" t="str">
        <f>'5. Diseño de Controles'!K137</f>
        <v>Se verifica que los conceptos liquidados en la nómina mensual y en sus novedades corresponda a los criterios legales y a la realidad en cada caso o por cada funcionario</v>
      </c>
      <c r="T152" s="9" t="str">
        <f>'5. Diseño de Controles'!L137</f>
        <v>Cuando se advierta la escogencia injustificada de beneficiarios o participantes en actividades de Talento humano, se corrige o revoca la selección si no se han realizado las actividades.</v>
      </c>
      <c r="U152" s="110" t="str">
        <f>'5. Diseño de Controles'!M137</f>
        <v xml:space="preserve">Herramienta de control en excel </v>
      </c>
      <c r="V152" s="110" t="str">
        <f>'7. Indicadores'!C137</f>
        <v>Indicador de Cumplimiento    
Herramienta en excel aplicada para hacer seguimiento a los funcionarios beneficiarios de actividades de Bienestar social</v>
      </c>
      <c r="W152" s="132">
        <v>0</v>
      </c>
      <c r="X152" s="132">
        <v>1</v>
      </c>
      <c r="Y152" s="132">
        <v>79</v>
      </c>
      <c r="Z152" s="133">
        <f t="shared" si="45"/>
        <v>0</v>
      </c>
      <c r="AA152" s="58" t="s">
        <v>1135</v>
      </c>
    </row>
    <row r="153" spans="1:27" ht="20.25" hidden="1" x14ac:dyDescent="0.25">
      <c r="A153" s="205"/>
      <c r="B153" s="200"/>
      <c r="C153" s="201"/>
      <c r="D153" s="9">
        <f>'2. Descripción del Riesgo'!D144</f>
        <v>0</v>
      </c>
      <c r="E153" s="201"/>
      <c r="F153" s="198"/>
      <c r="G153" s="198"/>
      <c r="H153" s="207"/>
      <c r="I153" s="136">
        <f>'5. Diseño de Controles'!E138</f>
        <v>0</v>
      </c>
      <c r="J153" s="198"/>
      <c r="K153" s="198"/>
      <c r="L153" s="199"/>
      <c r="M153" s="119"/>
      <c r="N153" s="138">
        <f>'5. Diseño de Controles'!F138</f>
        <v>0</v>
      </c>
      <c r="O153" s="110">
        <f>'5. Diseño de Controles'!G138</f>
        <v>0</v>
      </c>
      <c r="P153" s="110">
        <f>'5. Diseño de Controles'!H138</f>
        <v>0</v>
      </c>
      <c r="Q153" s="110">
        <f>'5. Diseño de Controles'!I138</f>
        <v>0</v>
      </c>
      <c r="R153" s="9">
        <f>'5. Diseño de Controles'!J138</f>
        <v>0</v>
      </c>
      <c r="S153" s="9">
        <f>'5. Diseño de Controles'!K138</f>
        <v>0</v>
      </c>
      <c r="T153" s="9">
        <f>'5. Diseño de Controles'!L138</f>
        <v>0</v>
      </c>
      <c r="U153" s="110">
        <f>'5. Diseño de Controles'!M138</f>
        <v>0</v>
      </c>
      <c r="V153" s="110">
        <f>'7. Indicadores'!C138</f>
        <v>0</v>
      </c>
      <c r="W153" s="132">
        <v>0</v>
      </c>
      <c r="X153" s="132">
        <v>0</v>
      </c>
      <c r="Y153" s="132">
        <v>137</v>
      </c>
      <c r="Z153" s="133" t="e">
        <f t="shared" si="45"/>
        <v>#DIV/0!</v>
      </c>
      <c r="AA153" s="130"/>
    </row>
    <row r="154" spans="1:27" ht="105" x14ac:dyDescent="0.25">
      <c r="A154" s="205"/>
      <c r="B154" s="200">
        <v>46</v>
      </c>
      <c r="C154" s="211" t="str">
        <f>'1. Identificación del riesgo'!C57</f>
        <v>Pérdida, ocultamiento y modificación indebida de documentos para favorecer a terceros (adulteración de registros, falsificación de firmas, fuga de información sensible)</v>
      </c>
      <c r="D154" s="9" t="str">
        <f>'2. Descripción del Riesgo'!D145</f>
        <v>Deficientes controles internos en el proceso</v>
      </c>
      <c r="E154" s="201" t="str">
        <f>'2. Descripción del Riesgo'!E145</f>
        <v xml:space="preserve">1-Investigaciones disciplinarias y fiscales, 2-Pérdida de información., 3-Deterioro de la imagen institucional, 4-Pérdida de autoridad, 5-Impunidad, 6-Condenas en contra de la entidad </v>
      </c>
      <c r="F154" s="198" t="str">
        <f>'3. Probabilidad'!C56</f>
        <v>RARA VEZ</v>
      </c>
      <c r="G154" s="198" t="str">
        <f>'4. Impacto'!AP51</f>
        <v>CATASTRÓFICO</v>
      </c>
      <c r="H154" s="207" t="str">
        <f>IF(OR(F154=0,G154=0),"",INDEX('Mapa de Calor'!$D$5:$H$9,MATCH(Mapa_de_Riesgo!F154,'Mapa de Calor'!$B$5:$B$9,0),MATCH(Mapa_de_Riesgo!G154,'Mapa de Calor'!$D$10:$H$10,0)))</f>
        <v>Zona Extrema</v>
      </c>
      <c r="I154" s="136" t="str">
        <f>'5. Diseño de Controles'!E139</f>
        <v>Reducir</v>
      </c>
      <c r="J154" s="198" t="str">
        <f>IF('6.Análisis_de_controles'!V139="FUERTE",IF(F154="CASI SEGURO","POSIBLE",IF(F154="PROBABLE","IMPROBABLE",IF(F154="POSIBLE","RARA VEZ",IF(F154="IMPROBABLE","RARA VEZ",IF(F154="RARA VEZ","RARA VEZ"))))),IF('6.Análisis_de_controles'!V139="MODERADO",IF(F154="CASI SEGURO","PROBABLE",IF(F154="PROBABLE","POSIBLE",IF(F154="POSIBLE","IMPROBABLE",IF(F154="IMPROBABLE","RARA VEZ",IF(F154="RARA VEZ","RARA VEZ"))))),IF('6.Análisis_de_controles'!V139="DÉBIL",F154)))</f>
        <v>RARA VEZ</v>
      </c>
      <c r="K154" s="198" t="str">
        <f t="shared" ref="K154" si="47">G154</f>
        <v>CATASTRÓFICO</v>
      </c>
      <c r="L154" s="199" t="str">
        <f>IF(OR(F154=0,G154=0),"",INDEX('Mapa de Calor'!$D$5:$H$9,MATCH(J154,'Mapa de Calor'!$B$5:$B$9,0),MATCH(K154,'Mapa de Calor'!$D$10:$H$10,0)))</f>
        <v>Zona Extrema</v>
      </c>
      <c r="M154" s="119">
        <v>46</v>
      </c>
      <c r="N154" s="138" t="str">
        <f>'5. Diseño de Controles'!F139</f>
        <v>Diligenciar el registro de control de préstamos cada vez que se solicite algún documento.</v>
      </c>
      <c r="O154" s="110" t="str">
        <f>'5. Diseño de Controles'!G139</f>
        <v>Preventivo</v>
      </c>
      <c r="P154" s="110" t="str">
        <f>'5. Diseño de Controles'!H139</f>
        <v>Responsable de archivo</v>
      </c>
      <c r="Q154" s="110" t="str">
        <f>'5. Diseño de Controles'!I139</f>
        <v xml:space="preserve">Cuando se produzca el hecho </v>
      </c>
      <c r="R154" s="9" t="str">
        <f>'5. Diseño de Controles'!J139</f>
        <v>Llevar un control de los documentos que ingresan y salen de archivo</v>
      </c>
      <c r="S154" s="9" t="str">
        <f>'5. Diseño de Controles'!K139</f>
        <v>Cada vez que ingrese o salga un documento de Archivo se debe hacer un registro del acto indicando la fecha, quienes intervienen, tipo de documento, formato, idioma, serie, subserie, cantidad de folios y estado de conservación</v>
      </c>
      <c r="T154" s="9" t="str">
        <f>'5. Diseño de Controles'!L139</f>
        <v xml:space="preserve">Cuando se detecte que se hizo entrega de un documento o información clasificada o reservada del área de archivo sin la justificación ni registro, se levanta un acta y se promueven las acciones que correspondan. </v>
      </c>
      <c r="U154" s="110" t="str">
        <f>'5. Diseño de Controles'!M139</f>
        <v xml:space="preserve">Libro de control de préstamos de documentos </v>
      </c>
      <c r="V154" s="110" t="str">
        <f>'7. Indicadores'!C139</f>
        <v>Indicador de Gestión
# de registros de préstamos de documentos o archivos / # de préstamos de documentos o archivos realizados *100</v>
      </c>
      <c r="W154" s="132">
        <v>1</v>
      </c>
      <c r="X154" s="132">
        <v>1</v>
      </c>
      <c r="Y154" s="132">
        <v>80</v>
      </c>
      <c r="Z154" s="133">
        <f t="shared" si="45"/>
        <v>1</v>
      </c>
      <c r="AA154" s="160" t="s">
        <v>1100</v>
      </c>
    </row>
    <row r="155" spans="1:27" ht="36" hidden="1" customHeight="1" x14ac:dyDescent="0.25">
      <c r="A155" s="205"/>
      <c r="B155" s="200"/>
      <c r="C155" s="211"/>
      <c r="D155" s="9" t="str">
        <f>'2. Descripción del Riesgo'!D146</f>
        <v>Ausencia de valores eticos</v>
      </c>
      <c r="E155" s="201"/>
      <c r="F155" s="198"/>
      <c r="G155" s="198"/>
      <c r="H155" s="207"/>
      <c r="I155" s="136" t="str">
        <f>'5. Diseño de Controles'!E140</f>
        <v>Reducir</v>
      </c>
      <c r="J155" s="198"/>
      <c r="K155" s="198"/>
      <c r="L155" s="199"/>
      <c r="M155" s="119"/>
      <c r="N155" s="138" t="str">
        <f>'5. Diseño de Controles'!F140</f>
        <v>Implementación y Socialización del Código de Integridad, que implique el desarrollo institucional de la caja de herramientas (encuestas, compromisos, plan de acción)</v>
      </c>
      <c r="O155" s="110" t="str">
        <f>'5. Diseño de Controles'!G140</f>
        <v>Preventivo</v>
      </c>
      <c r="P155" s="110" t="str">
        <f>'5. Diseño de Controles'!H140</f>
        <v>Líder  del Talento Humano</v>
      </c>
      <c r="Q155" s="110" t="str">
        <f>'5. Diseño de Controles'!I140</f>
        <v>1 vez, primer cuatrimestre del 2019</v>
      </c>
      <c r="R155" s="9" t="str">
        <f>'5. Diseño de Controles'!J140</f>
        <v>Interiorizar una cultura institucional basada en la integridad, propiciando la coherencia que debe existir en el servidor público entre sus realizaciones y las promesas o planeación institucional.</v>
      </c>
      <c r="S155" s="9" t="str">
        <f>'5. Diseño de Controles'!K140</f>
        <v>Se debe implementar el Código de Integridad a través de las actividades inherentes al desarrollo de la Caja de Herramientas establecida por la función pública, y una vez adoptado el Código de Integridad se debe socializar a todos los funciones de la entidad.</v>
      </c>
      <c r="T155" s="9" t="str">
        <f>'5. Diseño de Controles'!L140</f>
        <v>Como consecuencia de la no implementación del Código de Integridad, Control Interno podrá hacer los requerimientos, solicitudes o procedimientos derivados del incumplimiento de la acción.</v>
      </c>
      <c r="U155" s="110" t="str">
        <f>'5. Diseño de Controles'!M140</f>
        <v xml:space="preserve">Registros de mesas de trabajo, formatos y encuestas diligenciadas, registros fotográficos y planillas de asistencia de socialización o actas. </v>
      </c>
      <c r="V155" s="110" t="str">
        <f>'7. Indicadores'!C140</f>
        <v>Indicador de Cumplimiento
Código de Integridad adoptado y socializado</v>
      </c>
      <c r="W155" s="132">
        <v>0</v>
      </c>
      <c r="X155" s="132">
        <v>0</v>
      </c>
      <c r="Y155" s="132">
        <v>139</v>
      </c>
      <c r="Z155" s="133" t="e">
        <f t="shared" si="45"/>
        <v>#DIV/0!</v>
      </c>
      <c r="AA155" s="130" t="s">
        <v>1122</v>
      </c>
    </row>
    <row r="156" spans="1:27" ht="120" x14ac:dyDescent="0.25">
      <c r="A156" s="205"/>
      <c r="B156" s="200"/>
      <c r="C156" s="211"/>
      <c r="D156" s="9" t="str">
        <f>'2. Descripción del Riesgo'!D147</f>
        <v>Descuido</v>
      </c>
      <c r="E156" s="201"/>
      <c r="F156" s="198"/>
      <c r="G156" s="198"/>
      <c r="H156" s="207"/>
      <c r="I156" s="136" t="str">
        <f>'5. Diseño de Controles'!E141</f>
        <v>Reducir</v>
      </c>
      <c r="J156" s="198"/>
      <c r="K156" s="198"/>
      <c r="L156" s="199"/>
      <c r="M156" s="119">
        <v>46</v>
      </c>
      <c r="N156" s="138" t="str">
        <f>'5. Diseño de Controles'!F141</f>
        <v>Elaborar y actualizar la base de datos de los archivos existentes de la Entidad.</v>
      </c>
      <c r="O156" s="110" t="str">
        <f>'5. Diseño de Controles'!G141</f>
        <v>Preventivo</v>
      </c>
      <c r="P156" s="110" t="str">
        <f>'5. Diseño de Controles'!H141</f>
        <v>Responsable de archivo</v>
      </c>
      <c r="Q156" s="110" t="str">
        <f>'5. Diseño de Controles'!I141</f>
        <v xml:space="preserve">Permanentemente </v>
      </c>
      <c r="R156" s="9" t="str">
        <f>'5. Diseño de Controles'!J141</f>
        <v>Controlar los activos documentales de la entidad</v>
      </c>
      <c r="S156" s="9" t="str">
        <f>'5. Diseño de Controles'!K141</f>
        <v>Identificar los activos documentales de la Alcaldía  en forma técnica, llenando fichas de cada uno de ellos, ubicación, serie, subserie, folios y dependencia generadora</v>
      </c>
      <c r="T156" s="9" t="str">
        <f>'5. Diseño de Controles'!L141</f>
        <v xml:space="preserve">Cuando al actualizar la base de datos se detecte que se hizo entrega de un documento o información clasificada o reservada del área de archivo sin la justificación ni registro, se levanta un acta y se promueven las acciones que correspondan. </v>
      </c>
      <c r="U156" s="110" t="str">
        <f>'5. Diseño de Controles'!M141</f>
        <v xml:space="preserve">Bases de datos actualizadas </v>
      </c>
      <c r="V156" s="110" t="str">
        <f>'7. Indicadores'!C141</f>
        <v>Indicador de Cumplimiento  
Bases de datos actualizadas</v>
      </c>
      <c r="W156" s="132">
        <v>1</v>
      </c>
      <c r="X156" s="132">
        <v>1</v>
      </c>
      <c r="Y156" s="132">
        <v>81</v>
      </c>
      <c r="Z156" s="133">
        <f t="shared" si="45"/>
        <v>1</v>
      </c>
      <c r="AA156" s="58" t="s">
        <v>1106</v>
      </c>
    </row>
    <row r="157" spans="1:27" ht="30" hidden="1" customHeight="1" x14ac:dyDescent="0.25">
      <c r="A157" s="205"/>
      <c r="B157" s="200">
        <v>47</v>
      </c>
      <c r="C157" s="211" t="str">
        <f>'1. Identificación del riesgo'!C58</f>
        <v>Filtración de información clasificada y reservada que reposa en los archivos de la entidad, para favorecer a investigados, infractores, sujetos vigilados, peticionarios, demandantes o accionantes.</v>
      </c>
      <c r="D157" s="9" t="str">
        <f>'2. Descripción del Riesgo'!D148</f>
        <v>Tráfico de influencias</v>
      </c>
      <c r="E157" s="201" t="str">
        <f>'2. Descripción del Riesgo'!E148</f>
        <v xml:space="preserve">1- Investigaciones disciplinarias y fiscales, 2-Pérdida de información, -Deterioro de la imagen institucional, 3-Pérdida de autoridad, 4- Impunidad, 5Condenas en contra de la entidad </v>
      </c>
      <c r="F157" s="198" t="str">
        <f>'3. Probabilidad'!C57</f>
        <v>IMPROBABLE</v>
      </c>
      <c r="G157" s="198" t="str">
        <f>'4. Impacto'!AP52</f>
        <v>CATASTRÓFICO</v>
      </c>
      <c r="H157" s="207" t="str">
        <f>IF(OR(F157=0,G157=0),"",INDEX('Mapa de Calor'!$D$5:$H$9,MATCH(Mapa_de_Riesgo!F157,'Mapa de Calor'!$B$5:$B$9,0),MATCH(Mapa_de_Riesgo!G157,'Mapa de Calor'!$D$10:$H$10,0)))</f>
        <v>Zona Extrema</v>
      </c>
      <c r="I157" s="136" t="str">
        <f>'5. Diseño de Controles'!E142</f>
        <v>Reducir</v>
      </c>
      <c r="J157" s="198" t="str">
        <f>IF('6.Análisis_de_controles'!V142="FUERTE",IF(F157="CASI SEGURO","POSIBLE",IF(F157="PROBABLE","IMPROBABLE",IF(F157="POSIBLE","RARA VEZ",IF(F157="IMPROBABLE","RARA VEZ",IF(F157="RARA VEZ","RARA VEZ"))))),IF('6.Análisis_de_controles'!V142="MODERADO",IF(F157="CASI SEGURO","PROBABLE",IF(F157="PROBABLE","POSIBLE",IF(F157="POSIBLE","IMPROBABLE",IF(F157="IMPROBABLE","RARA VEZ",IF(F157="RARA VEZ","RARA VEZ"))))),IF('6.Análisis_de_controles'!V142="DÉBIL",F157)))</f>
        <v>RARA VEZ</v>
      </c>
      <c r="K157" s="198" t="str">
        <f t="shared" ref="K157" si="48">G157</f>
        <v>CATASTRÓFICO</v>
      </c>
      <c r="L157" s="199" t="str">
        <f>IF(OR(F157=0,G157=0),"",INDEX('Mapa de Calor'!$D$5:$H$9,MATCH(J157,'Mapa de Calor'!$B$5:$B$9,0),MATCH(K157,'Mapa de Calor'!$D$10:$H$10,0)))</f>
        <v>Zona Extrema</v>
      </c>
      <c r="M157" s="119"/>
      <c r="N157" s="138" t="str">
        <f>'5. Diseño de Controles'!F142</f>
        <v xml:space="preserve">Realizar una capacitación sobre Valores y principios para promover la rectitud, el código de integridad del servidor público  y el respeto por el erario público. </v>
      </c>
      <c r="O157" s="110" t="str">
        <f>'5. Diseño de Controles'!G142</f>
        <v>Preventivo</v>
      </c>
      <c r="P157" s="110" t="str">
        <f>'5. Diseño de Controles'!H142</f>
        <v>Líder de Talento Humano</v>
      </c>
      <c r="Q157" s="110" t="str">
        <f>'5. Diseño de Controles'!I142</f>
        <v>1 vez, en el primer semestre del 2019</v>
      </c>
      <c r="R157" s="9" t="str">
        <f>'5. Diseño de Controles'!J142</f>
        <v>Promover en los funcionarios el  cumplimiento de los valores y principios éticos y el respeto por el erario público</v>
      </c>
      <c r="S157" s="9" t="str">
        <f>'5. Diseño de Controles'!K142</f>
        <v>Se comunica la necesidad a Talento humano para que la incorpore en el plan de capacitación. Se realiza la actividad en una capacitación grupal en la que se promueva la rectitud, el código de integridad y el respeto por el erario público.</v>
      </c>
      <c r="T157" s="9" t="str">
        <f>'5. Diseño de Controles'!L142</f>
        <v>En el evento de detectarse que se filtra información confidenncial, se bloquea el acceso a ella, se toman medidas para rectificar lo que se haya manipulado y se promueven  acciones disciplinarias y penales que se determinen.</v>
      </c>
      <c r="U157" s="110" t="str">
        <f>'5. Diseño de Controles'!M142</f>
        <v>Planilla de asistencia al Taller o registro fotográfico</v>
      </c>
      <c r="V157" s="110" t="str">
        <f>'7. Indicadores'!C142</f>
        <v xml:space="preserve">Indicador de Gestión
# de capacitaciones sobre valores y principios para promover la rectitud, el código de integridad y el respeto por lo público / # de talleres programados en el año sobre ese tema *100     </v>
      </c>
      <c r="W157" s="132">
        <v>0</v>
      </c>
      <c r="X157" s="132">
        <v>0</v>
      </c>
      <c r="Y157" s="132">
        <v>141</v>
      </c>
      <c r="Z157" s="133" t="e">
        <f t="shared" si="45"/>
        <v>#DIV/0!</v>
      </c>
      <c r="AA157" s="130" t="s">
        <v>1122</v>
      </c>
    </row>
    <row r="158" spans="1:27" ht="150" x14ac:dyDescent="0.25">
      <c r="A158" s="205"/>
      <c r="B158" s="200"/>
      <c r="C158" s="211"/>
      <c r="D158" s="9" t="str">
        <f>'2. Descripción del Riesgo'!D149</f>
        <v>Deficientes controles internos en el proceso</v>
      </c>
      <c r="E158" s="201"/>
      <c r="F158" s="198"/>
      <c r="G158" s="198"/>
      <c r="H158" s="207"/>
      <c r="I158" s="136" t="str">
        <f>'5. Diseño de Controles'!E143</f>
        <v>Reducir</v>
      </c>
      <c r="J158" s="198"/>
      <c r="K158" s="198"/>
      <c r="L158" s="199"/>
      <c r="M158" s="119">
        <v>47</v>
      </c>
      <c r="N158" s="138" t="str">
        <f>'5. Diseño de Controles'!F143</f>
        <v xml:space="preserve">lmplementar una herramienta de seguridad sobre las bases de datos </v>
      </c>
      <c r="O158" s="110" t="str">
        <f>'5. Diseño de Controles'!G143</f>
        <v>Preventivo</v>
      </c>
      <c r="P158" s="110" t="str">
        <f>'5. Diseño de Controles'!H143</f>
        <v>Secretario Administrativo y Responsable de Sistemas</v>
      </c>
      <c r="Q158" s="110" t="str">
        <f>'5. Diseño de Controles'!I143</f>
        <v xml:space="preserve">Semanalmente </v>
      </c>
      <c r="R158" s="9" t="str">
        <f>'5. Diseño de Controles'!J143</f>
        <v>Verificar la elaboración de copias de seguridad a los sistemas de información e información institucional priorizada</v>
      </c>
      <c r="S158" s="9" t="str">
        <f>'5. Diseño de Controles'!K143</f>
        <v>Realizar backup semanalas sobre la información recibida y almacenada en los equipos de cómputo de la entidad, depositarla en la nube o en un equipo que se encuentre fuera de las instalaciones de la entidad.</v>
      </c>
      <c r="T158" s="9" t="str">
        <f>'5. Diseño de Controles'!L143</f>
        <v>En el evento de detectarse que no se hacen los back up en la oportunidad, cantidad o sobre los equipos que los requieren, se comunica al responsable de sistemas para que los haga en el menor tiempo posible y se le comunica a la Oficina de Control interno para el seguimiento que les corresponde.</v>
      </c>
      <c r="U158" s="110" t="str">
        <f>'5. Diseño de Controles'!M143</f>
        <v>Back ups semanales</v>
      </c>
      <c r="V158" s="110" t="str">
        <f>'7. Indicadores'!C143</f>
        <v>Indicador de Cumplimiento        
Herramientas de seguridad sobre las bases de datos implementadas</v>
      </c>
      <c r="W158" s="132">
        <v>0</v>
      </c>
      <c r="X158" s="132">
        <v>1</v>
      </c>
      <c r="Y158" s="132">
        <v>82</v>
      </c>
      <c r="Z158" s="133">
        <f t="shared" si="45"/>
        <v>0</v>
      </c>
      <c r="AA158" s="58" t="s">
        <v>1136</v>
      </c>
    </row>
    <row r="159" spans="1:27" ht="120" x14ac:dyDescent="0.25">
      <c r="A159" s="205"/>
      <c r="B159" s="200"/>
      <c r="C159" s="211"/>
      <c r="D159" s="9" t="str">
        <f>'2. Descripción del Riesgo'!D150</f>
        <v>Vulnerabilidad del sistema</v>
      </c>
      <c r="E159" s="201"/>
      <c r="F159" s="198"/>
      <c r="G159" s="198"/>
      <c r="H159" s="207"/>
      <c r="I159" s="136" t="str">
        <f>'5. Diseño de Controles'!E144</f>
        <v>Reducir</v>
      </c>
      <c r="J159" s="198"/>
      <c r="K159" s="198"/>
      <c r="L159" s="199"/>
      <c r="M159" s="119">
        <v>47</v>
      </c>
      <c r="N159" s="138" t="str">
        <f>'5. Diseño de Controles'!F144</f>
        <v xml:space="preserve">Mejorar la infraestructura tecnológica y los sistemas de seguridad de los equipos </v>
      </c>
      <c r="O159" s="110" t="str">
        <f>'5. Diseño de Controles'!G144</f>
        <v>Preventivo</v>
      </c>
      <c r="P159" s="110" t="str">
        <f>'5. Diseño de Controles'!H144</f>
        <v>Secretario Administrativo y Responsable de Sistemas</v>
      </c>
      <c r="Q159" s="110" t="str">
        <f>'5. Diseño de Controles'!I144</f>
        <v>II semestre de 2019</v>
      </c>
      <c r="R159" s="9" t="str">
        <f>'5. Diseño de Controles'!J144</f>
        <v xml:space="preserve">Mejorar la infraestructura tecnológica para contar con mas y mejores equipos y herramientas de trabajo que difitulten la sustracción o manipulación de información </v>
      </c>
      <c r="S159" s="9" t="str">
        <f>'5. Diseño de Controles'!K144</f>
        <v>Identificar las necesidades de equipos, sistemas de seguridad y protección para los equipos, gestionar su adquisión, mejora o mantenimiento y asegurarse que se cumplan los compromisos de mejorar o ampliar la capacidad de la entidad sobre este tema</v>
      </c>
      <c r="T159" s="9" t="str">
        <f>'5. Diseño de Controles'!L144</f>
        <v>Si se advierte que se filtra información confidenncial, se bloquea el acceso a ella, se toman medidas para rectificar lo que se haya manipulado y se promueven  acciones disciplinarias y penales que se determinen.</v>
      </c>
      <c r="U159" s="110">
        <f>'5. Diseño de Controles'!M144</f>
        <v>0</v>
      </c>
      <c r="V159" s="110" t="str">
        <f>'7. Indicadores'!C144</f>
        <v xml:space="preserve">Indicador de Gestión
# de actividades realizadas para mejorar la infraestructura tecnológica de la entidad  / # de ctividades programadas para mejorar la infraestructura tecnológica de la entidad  *100     </v>
      </c>
      <c r="W159" s="132">
        <v>0</v>
      </c>
      <c r="X159" s="132">
        <v>1</v>
      </c>
      <c r="Y159" s="132">
        <v>83</v>
      </c>
      <c r="Z159" s="133">
        <f t="shared" si="45"/>
        <v>0</v>
      </c>
      <c r="AA159" s="130" t="s">
        <v>1111</v>
      </c>
    </row>
    <row r="160" spans="1:27" ht="41.25" hidden="1" customHeight="1" x14ac:dyDescent="0.25">
      <c r="A160" s="205" t="s">
        <v>956</v>
      </c>
      <c r="B160" s="200">
        <v>48</v>
      </c>
      <c r="C160" s="211" t="str">
        <f>'1. Identificación del riesgo'!C59</f>
        <v>Expedir certificación de cumplimiento o supervisión de un contrato sin haber cumplido con el objeto de éste para beneficiar a un tercero.</v>
      </c>
      <c r="D160" s="9" t="str">
        <f>'2. Descripción del Riesgo'!D151</f>
        <v>Ausencia de valores éticos</v>
      </c>
      <c r="E160" s="201" t="str">
        <f>'2. Descripción del Riesgo'!E151</f>
        <v>1- Perdida de la confianza de la cuidadanía en la gestión pública, 2- Degradación de la ética pública institucional, 3- Ocultamiento de irregularidadeds, 4- Daño patrimonial al erario municipal, 5- Deterioro de la autoridad, 6- Incumplimiento del plan de desarrollo.</v>
      </c>
      <c r="F160" s="198" t="str">
        <f>'3. Probabilidad'!C58</f>
        <v>POSIBLE</v>
      </c>
      <c r="G160" s="198" t="str">
        <f>'4. Impacto'!AP53</f>
        <v>CATASTRÓFICO</v>
      </c>
      <c r="H160" s="207" t="str">
        <f>IF(OR(F160=0,G160=0),"",INDEX('Mapa de Calor'!$D$5:$H$9,MATCH(Mapa_de_Riesgo!F160,'Mapa de Calor'!$B$5:$B$9,0),MATCH(Mapa_de_Riesgo!G160,'Mapa de Calor'!$D$10:$H$10,0)))</f>
        <v>Zona Extrema</v>
      </c>
      <c r="I160" s="136" t="str">
        <f>'5. Diseño de Controles'!E145</f>
        <v>Reducir</v>
      </c>
      <c r="J160" s="198" t="str">
        <f>IF('6.Análisis_de_controles'!V145="FUERTE",IF(F160="CASI SEGURO","POSIBLE",IF(F160="PROBABLE","IMPROBABLE",IF(F160="POSIBLE","RARA VEZ",IF(F160="IMPROBABLE","RARA VEZ",IF(F160="RARA VEZ","RARA VEZ"))))),IF('6.Análisis_de_controles'!V145="MODERADO",IF(F160="CASI SEGURO","PROBABLE",IF(F160="PROBABLE","POSIBLE",IF(F160="POSIBLE","IMPROBABLE",IF(F160="IMPROBABLE","RARA VEZ",IF(F160="RARA VEZ","RARA VEZ"))))),IF('6.Análisis_de_controles'!V145="DÉBIL",F160)))</f>
        <v>RARA VEZ</v>
      </c>
      <c r="K160" s="198" t="str">
        <f t="shared" ref="K160" si="49">G160</f>
        <v>CATASTRÓFICO</v>
      </c>
      <c r="L160" s="199" t="str">
        <f>IF(OR(F160=0,G160=0),"",INDEX('Mapa de Calor'!$D$5:$H$9,MATCH(J160,'Mapa de Calor'!$B$5:$B$9,0),MATCH(K160,'Mapa de Calor'!$D$10:$H$10,0)))</f>
        <v>Zona Extrema</v>
      </c>
      <c r="M160" s="119"/>
      <c r="N160" s="138" t="str">
        <f>'5. Diseño de Controles'!F145</f>
        <v xml:space="preserve">Realizar una capacitación sobre Valores y principios para promover la rectitud, el código de integridad del servidor público  y el respeto por el erario público. </v>
      </c>
      <c r="O160" s="110" t="str">
        <f>'5. Diseño de Controles'!G145</f>
        <v>Preventivo</v>
      </c>
      <c r="P160" s="110" t="str">
        <f>'5. Diseño de Controles'!H145</f>
        <v xml:space="preserve">Líder de Talento Humano </v>
      </c>
      <c r="Q160" s="110" t="str">
        <f>'5. Diseño de Controles'!I145</f>
        <v>1 vez, en el primer semestre del 2019</v>
      </c>
      <c r="R160" s="9" t="str">
        <f>'5. Diseño de Controles'!J145</f>
        <v>Promover en los funcionarios el  cumplimiento de los valores y principios éticos y el respeto por el erario público</v>
      </c>
      <c r="S160" s="9" t="str">
        <f>'5. Diseño de Controles'!K145</f>
        <v>Se comunica la necesidad a Talento humano para que la incorpore en el plan de capacitación. Se realiza la actividad en una capacitación grupal en la que se promueva la rectitud, el código de integridad y el respeto por el erario público.</v>
      </c>
      <c r="T160" s="9" t="str">
        <f>'5. Diseño de Controles'!L145</f>
        <v>En el evento de detectarse que se certificó la ejecución satisfactoria de un contrato, se suspende el proceso de pago, se comunica al Tesorero y al Supervisor, se evalua la continuidad del supervisor y se promueven  acciones disciplinarias y penales que se determinen.</v>
      </c>
      <c r="U160" s="110" t="str">
        <f>'5. Diseño de Controles'!M145</f>
        <v>Planilla de asistencia al Taller o registro fotográfico</v>
      </c>
      <c r="V160" s="110" t="str">
        <f>'7. Indicadores'!C145</f>
        <v xml:space="preserve">Indicador de Gestión
# de capacitaciones sobre valores y principios para promover la rectitud, el código de integridad y el respeto por lo público / # de talleres programados en el año sobre ese tema *100     </v>
      </c>
      <c r="W160" s="132">
        <v>0</v>
      </c>
      <c r="X160" s="132">
        <v>0</v>
      </c>
      <c r="Y160" s="132">
        <v>144</v>
      </c>
      <c r="Z160" s="133" t="e">
        <f t="shared" si="45"/>
        <v>#DIV/0!</v>
      </c>
      <c r="AA160" s="130" t="s">
        <v>1122</v>
      </c>
    </row>
    <row r="161" spans="1:27" ht="32.25" hidden="1" customHeight="1" x14ac:dyDescent="0.25">
      <c r="A161" s="205"/>
      <c r="B161" s="200"/>
      <c r="C161" s="211"/>
      <c r="D161" s="9" t="str">
        <f>'2. Descripción del Riesgo'!D152</f>
        <v>Clientelismo</v>
      </c>
      <c r="E161" s="201"/>
      <c r="F161" s="198"/>
      <c r="G161" s="198"/>
      <c r="H161" s="207"/>
      <c r="I161" s="136" t="str">
        <f>'5. Diseño de Controles'!E146</f>
        <v>Reducir</v>
      </c>
      <c r="J161" s="198"/>
      <c r="K161" s="198"/>
      <c r="L161" s="199"/>
      <c r="M161" s="119"/>
      <c r="N161" s="138" t="str">
        <f>'5. Diseño de Controles'!F146</f>
        <v xml:space="preserve">Realizar una capacitación sobre Valores y principios para promover la rectitud, el código de integridad del servidor público  y el respeto por el erario público. </v>
      </c>
      <c r="O161" s="110" t="str">
        <f>'5. Diseño de Controles'!G146</f>
        <v>Preventivo</v>
      </c>
      <c r="P161" s="110" t="str">
        <f>'5. Diseño de Controles'!H146</f>
        <v>Líder de Talento Humano</v>
      </c>
      <c r="Q161" s="110" t="str">
        <f>'5. Diseño de Controles'!I146</f>
        <v>1 vez, en el primer semestre del 2019</v>
      </c>
      <c r="R161" s="9" t="str">
        <f>'5. Diseño de Controles'!J146</f>
        <v>Promover en los funcionarios el  cumplimiento de los valores y principios éticos y el respeto por el erario público</v>
      </c>
      <c r="S161" s="9" t="str">
        <f>'5. Diseño de Controles'!K146</f>
        <v>Se comunica la necesidad a Talento humano para que la incorpore en el plan de capacitación. Se realiza la actividad en una capacitación grupal en la que se promueva la rectitud, el código de integridad y el respeto por el erario público.</v>
      </c>
      <c r="T161" s="9" t="str">
        <f>'5. Diseño de Controles'!L146</f>
        <v>En el evento de detectarse que se certificó la ejecución satisfactoria de un contrato, se suspende el proceso de pago, se comunica al Tesorero y al Supervisor, se evalua la continuidad del supervisor y se promueven  acciones disciplinarias y penales que se determinen.</v>
      </c>
      <c r="U161" s="110" t="str">
        <f>'5. Diseño de Controles'!M146</f>
        <v>Planilla de asistencia al Taller o registro fotográfico</v>
      </c>
      <c r="V161" s="110" t="str">
        <f>'7. Indicadores'!C146</f>
        <v xml:space="preserve">Indicador de Gestión
# de capacitaciones sobre valores y principios para promover la rectitud, el código de integridad y el respeto por lo público / # de talleres programados en el año sobre ese tema *100     </v>
      </c>
      <c r="W161" s="132">
        <v>0</v>
      </c>
      <c r="X161" s="132">
        <v>0</v>
      </c>
      <c r="Y161" s="132">
        <v>145</v>
      </c>
      <c r="Z161" s="133" t="e">
        <f t="shared" si="45"/>
        <v>#DIV/0!</v>
      </c>
      <c r="AA161" s="130" t="s">
        <v>1122</v>
      </c>
    </row>
    <row r="162" spans="1:27" ht="180" x14ac:dyDescent="0.25">
      <c r="A162" s="205"/>
      <c r="B162" s="200"/>
      <c r="C162" s="211"/>
      <c r="D162" s="9" t="str">
        <f>'2. Descripción del Riesgo'!D153</f>
        <v xml:space="preserve">Deficientes controles internos </v>
      </c>
      <c r="E162" s="201"/>
      <c r="F162" s="198"/>
      <c r="G162" s="198"/>
      <c r="H162" s="207"/>
      <c r="I162" s="136" t="str">
        <f>'5. Diseño de Controles'!E147</f>
        <v>Reducir</v>
      </c>
      <c r="J162" s="198"/>
      <c r="K162" s="198"/>
      <c r="L162" s="199"/>
      <c r="M162" s="119">
        <v>48</v>
      </c>
      <c r="N162" s="138" t="str">
        <f>'5. Diseño de Controles'!F147</f>
        <v>Solicitar soportes o evidencias del cumlimiento del objeto contractual.</v>
      </c>
      <c r="O162" s="110" t="str">
        <f>'5. Diseño de Controles'!G147</f>
        <v>Preventivo</v>
      </c>
      <c r="P162" s="110" t="str">
        <f>'5. Diseño de Controles'!H147</f>
        <v>Jefe de control interno</v>
      </c>
      <c r="Q162" s="110" t="str">
        <f>'5. Diseño de Controles'!I147</f>
        <v>De acuerdo a la ejecución del contrato</v>
      </c>
      <c r="R162" s="9" t="str">
        <f>'5. Diseño de Controles'!J147</f>
        <v>Contar con evidencias apropiadas de la ejecución de los contratos y evitar la malversacion de los recursos publicos</v>
      </c>
      <c r="S162" s="9" t="str">
        <f>'5. Diseño de Controles'!K147</f>
        <v>Se solicitan los soportes o evidencias ya sean fotogaficas , documentales u otras que validen la ejecucion oportuna y adecuada del contrato y se confrontan con las obligaciones contractuales</v>
      </c>
      <c r="T162" s="9" t="str">
        <f>'5. Diseño de Controles'!L147</f>
        <v>Cuando se detecte que no se cumplieron actividades contractuales y que a pesar de ello el supervisor certifica o informa que si se hicieron, se suspende el proceso de pago, se comunica al Tesorero y al Contratista soliicitandoles de manera inmediata al ejecutor que suministe o allegue evidencias del cumplimiento de este; y se evalúian las acciones a seguir.</v>
      </c>
      <c r="U162" s="110" t="str">
        <f>'5. Diseño de Controles'!M147</f>
        <v>Oficios, informes de supervisión, actas, regisros fotográficos</v>
      </c>
      <c r="V162" s="110" t="str">
        <f>'7. Indicadores'!C147</f>
        <v>Indicador de Gestión
# de informes de supervisión con seguimiento sobre coherencia de su contenido /# de informes de supervisión progrmados para hacerles seguimiento sobre su coherencia *100</v>
      </c>
      <c r="W162" s="132">
        <v>1</v>
      </c>
      <c r="X162" s="132">
        <v>1</v>
      </c>
      <c r="Y162" s="132">
        <v>84</v>
      </c>
      <c r="Z162" s="133">
        <f t="shared" si="45"/>
        <v>1</v>
      </c>
      <c r="AA162" s="58" t="s">
        <v>1137</v>
      </c>
    </row>
    <row r="163" spans="1:27" ht="33.75" hidden="1" customHeight="1" x14ac:dyDescent="0.25">
      <c r="A163" s="205"/>
      <c r="B163" s="200">
        <v>49</v>
      </c>
      <c r="C163" s="212" t="str">
        <f>'1. Identificación del riesgo'!C60</f>
        <v>Ocultar en los informes de Control Interno irregularidades o deficiencias o conceptualizar favorablemente, contrario a las evidencias, con el fin de conseguir algún beneficio particular para sí o para terceros.</v>
      </c>
      <c r="D163" s="9" t="str">
        <f>'2. Descripción del Riesgo'!D154</f>
        <v>Ausencia de valores éticos</v>
      </c>
      <c r="E163" s="201" t="str">
        <f>'2. Descripción del Riesgo'!E154</f>
        <v>1- Perdida de la confianza de la cuidadanía en la gestión pública, 2- Degradación de la ética pública institucional, 3- Ocultamiento de irregularidadeds, 4- Impunidad, 5- Deterioro de la autoridad, 6- Incumplimiento del plan de desarrollo.</v>
      </c>
      <c r="F163" s="198" t="str">
        <f>'3. Probabilidad'!C59</f>
        <v>IMPROBABLE</v>
      </c>
      <c r="G163" s="198" t="str">
        <f>'4. Impacto'!AP54</f>
        <v>CATASTRÓFICO</v>
      </c>
      <c r="H163" s="207" t="str">
        <f>IF(OR(F163=0,G163=0),"",INDEX('Mapa de Calor'!$D$5:$H$9,MATCH(Mapa_de_Riesgo!F163,'Mapa de Calor'!$B$5:$B$9,0),MATCH(Mapa_de_Riesgo!G163,'Mapa de Calor'!$D$10:$H$10,0)))</f>
        <v>Zona Extrema</v>
      </c>
      <c r="I163" s="136" t="str">
        <f>'5. Diseño de Controles'!E148</f>
        <v>Reducir</v>
      </c>
      <c r="J163" s="198" t="str">
        <f>IF('6.Análisis_de_controles'!V148="FUERTE",IF(F163="CASI SEGURO","POSIBLE",IF(F163="PROBABLE","IMPROBABLE",IF(F163="POSIBLE","RARA VEZ",IF(F163="IMPROBABLE","RARA VEZ",IF(F163="RARA VEZ","RARA VEZ"))))),IF('6.Análisis_de_controles'!V148="MODERADO",IF(F163="CASI SEGURO","PROBABLE",IF(F163="PROBABLE","POSIBLE",IF(F163="POSIBLE","IMPROBABLE",IF(F163="IMPROBABLE","RARA VEZ",IF(F163="RARA VEZ","RARA VEZ"))))),IF('6.Análisis_de_controles'!V148="DÉBIL",F163)))</f>
        <v>RARA VEZ</v>
      </c>
      <c r="K163" s="198" t="str">
        <f t="shared" ref="K163" si="50">G163</f>
        <v>CATASTRÓFICO</v>
      </c>
      <c r="L163" s="199" t="str">
        <f>IF(OR(F163=0,G163=0),"",INDEX('Mapa de Calor'!$D$5:$H$9,MATCH(J163,'Mapa de Calor'!$B$5:$B$9,0),MATCH(K163,'Mapa de Calor'!$D$10:$H$10,0)))</f>
        <v>Zona Extrema</v>
      </c>
      <c r="M163" s="119"/>
      <c r="N163" s="138" t="str">
        <f>'5. Diseño de Controles'!F148</f>
        <v>Implementación y Socialización del Código de Integridad, que implique el desarrollo institucional de la caja de herramientas (encuestas, compromisos, plan de acción)</v>
      </c>
      <c r="O163" s="110" t="str">
        <f>'5. Diseño de Controles'!G148</f>
        <v>Preventivo</v>
      </c>
      <c r="P163" s="110" t="str">
        <f>'5. Diseño de Controles'!H148</f>
        <v>Líder  del Talento Humano</v>
      </c>
      <c r="Q163" s="110" t="str">
        <f>'5. Diseño de Controles'!I148</f>
        <v>1 vez, primer cuatrimestre del 2019</v>
      </c>
      <c r="R163" s="9" t="str">
        <f>'5. Diseño de Controles'!J148</f>
        <v>Interiorizar una cultura institucional basada en la integridad, propiciando la coherencia que debe existir en el servidor público entre sus realizaciones y las promesas o planeación institucional.</v>
      </c>
      <c r="S163" s="9" t="str">
        <f>'5. Diseño de Controles'!K148</f>
        <v>Se debe implementar el Código de Integridad a través de las actividades inherentes al desarrollo de la Caja de Herramientas establecida por la función pública, y una vez adoptado el Código de Integridad se debe socializar a todos los funciones de la entidad.</v>
      </c>
      <c r="T163" s="9" t="str">
        <f>'5. Diseño de Controles'!L148</f>
        <v>Como consecuencia de la no implementación del Código de Integridad, Control Interno podrá hacer los requerimientos, solicitudes o procedimientos derivados del incumplimiento de la acción.</v>
      </c>
      <c r="U163" s="110" t="str">
        <f>'5. Diseño de Controles'!M148</f>
        <v xml:space="preserve">Registros de mesas de trabajo, formatos y encuestas diligenciadas, registros fotográficos y planillas de asistencia de socialización o actas. </v>
      </c>
      <c r="V163" s="110" t="str">
        <f>'7. Indicadores'!C148</f>
        <v>Indicador de Cumplimiento
Código de Integridad adoptado y socializado</v>
      </c>
      <c r="W163" s="132">
        <v>0</v>
      </c>
      <c r="X163" s="132">
        <v>0</v>
      </c>
      <c r="Y163" s="132">
        <v>147</v>
      </c>
      <c r="Z163" s="133" t="e">
        <f>W163/X163*1</f>
        <v>#DIV/0!</v>
      </c>
      <c r="AA163" s="130" t="s">
        <v>1122</v>
      </c>
    </row>
    <row r="164" spans="1:27" ht="120" x14ac:dyDescent="0.25">
      <c r="A164" s="205"/>
      <c r="B164" s="200"/>
      <c r="C164" s="212"/>
      <c r="D164" s="9" t="str">
        <f>'2. Descripción del Riesgo'!D155</f>
        <v>Amiguismo</v>
      </c>
      <c r="E164" s="201"/>
      <c r="F164" s="198"/>
      <c r="G164" s="198"/>
      <c r="H164" s="207"/>
      <c r="I164" s="136" t="str">
        <f>'5. Diseño de Controles'!E149</f>
        <v>Reducir</v>
      </c>
      <c r="J164" s="198"/>
      <c r="K164" s="198"/>
      <c r="L164" s="199"/>
      <c r="M164" s="119">
        <v>49</v>
      </c>
      <c r="N164" s="138" t="str">
        <f>'5. Diseño de Controles'!F149</f>
        <v xml:space="preserve">Aplicar los procedimientos internos sobre auditorías </v>
      </c>
      <c r="O164" s="110" t="str">
        <f>'5. Diseño de Controles'!G149</f>
        <v>Preventivo</v>
      </c>
      <c r="P164" s="110" t="str">
        <f>'5. Diseño de Controles'!H149</f>
        <v>Jefe de control interno y auditores</v>
      </c>
      <c r="Q164" s="110" t="str">
        <f>'5. Diseño de Controles'!I149</f>
        <v>Siempre que se relicen informes</v>
      </c>
      <c r="R164" s="9" t="str">
        <f>'5. Diseño de Controles'!J149</f>
        <v>Verificar que los informes de auditoría interna reflejen las realidades de la entidad y que se tomen medidas correctivas</v>
      </c>
      <c r="S164" s="9" t="str">
        <f>'5. Diseño de Controles'!K149</f>
        <v>Se establece un plan de trabajo que incluya la aplicación de los procedimientos internos y su verificación</v>
      </c>
      <c r="T164" s="9" t="str">
        <f>'5. Diseño de Controles'!L149</f>
        <v>Reportarle de manera inmediata al funcionario encargado de presentar el respectivo informe su omisión o irregularidad y posteriormente, si lo amerita, remitir la situación a control disciplinario interno o a las autoridades competentes.</v>
      </c>
      <c r="U164" s="110" t="str">
        <f>'5. Diseño de Controles'!M149</f>
        <v xml:space="preserve">Informes de visitas internas </v>
      </c>
      <c r="V164" s="110" t="str">
        <f>'7. Indicadores'!C149</f>
        <v>Indicador de Gestión
# de informes de auditoría con aplicación de procedimiento interno para hacer auditoría / # de informes de visitas internas comunicados</v>
      </c>
      <c r="W164" s="132">
        <v>1</v>
      </c>
      <c r="X164" s="132">
        <v>1</v>
      </c>
      <c r="Y164" s="132">
        <v>85</v>
      </c>
      <c r="Z164" s="133">
        <f t="shared" si="45"/>
        <v>1</v>
      </c>
      <c r="AA164" s="160" t="s">
        <v>1095</v>
      </c>
    </row>
    <row r="165" spans="1:27" ht="120" x14ac:dyDescent="0.25">
      <c r="A165" s="205"/>
      <c r="B165" s="200"/>
      <c r="C165" s="212"/>
      <c r="D165" s="9" t="str">
        <f>'2. Descripción del Riesgo'!D156</f>
        <v>Ausencia de mecanismo efectivos de control</v>
      </c>
      <c r="E165" s="201"/>
      <c r="F165" s="198"/>
      <c r="G165" s="198"/>
      <c r="H165" s="207"/>
      <c r="I165" s="136" t="str">
        <f>'5. Diseño de Controles'!E150</f>
        <v>Reducir</v>
      </c>
      <c r="J165" s="198"/>
      <c r="K165" s="198"/>
      <c r="L165" s="199"/>
      <c r="M165" s="119">
        <v>49</v>
      </c>
      <c r="N165" s="138" t="str">
        <f>'5. Diseño de Controles'!F150</f>
        <v>Verificar y analizar  periodicamente y de manera cuidadosa cada uno de los informes presentados por los funcionarios encargados de auditar las diferentes dependencias.</v>
      </c>
      <c r="O165" s="110" t="str">
        <f>'5. Diseño de Controles'!G150</f>
        <v>Preventivo</v>
      </c>
      <c r="P165" s="110" t="str">
        <f>'5. Diseño de Controles'!H150</f>
        <v>Jefe de control interno</v>
      </c>
      <c r="Q165" s="110" t="str">
        <f>'5. Diseño de Controles'!I150</f>
        <v>Siempre que se relicen informes</v>
      </c>
      <c r="R165" s="9" t="str">
        <f>'5. Diseño de Controles'!J150</f>
        <v>Verificar que los informes de auditoría interna reflejen las realidades de la entidad y que se tomen medidas correctivas</v>
      </c>
      <c r="S165" s="9" t="str">
        <f>'5. Diseño de Controles'!K150</f>
        <v xml:space="preserve">Se solicitan y analizan los informes defintivos de control interno con los de organismos externos como las Contralorías, DNP, Superintendencias, Ministerios, entre otros. </v>
      </c>
      <c r="T165" s="9" t="str">
        <f>'5. Diseño de Controles'!L150</f>
        <v>Reportarle de manera inmediata al funcionario encargado de presentar el respectivo informe su omisión o irregularidad y posteriormente, si lo amerita, remitir la situación a control disciplinario interno o a las autoridades competentes.</v>
      </c>
      <c r="U165" s="110" t="str">
        <f>'5. Diseño de Controles'!M150</f>
        <v>Informes de visitas internas e informes de organos externos de seguimiento y control</v>
      </c>
      <c r="V165" s="110" t="str">
        <f>'7. Indicadores'!C150</f>
        <v>Indicador de Gestión
# de informes de auditoría con seguimientos sobre su contenido / # de informes de visitas internas comunicados</v>
      </c>
      <c r="W165" s="132">
        <v>1</v>
      </c>
      <c r="X165" s="132">
        <v>1</v>
      </c>
      <c r="Y165" s="132">
        <v>86</v>
      </c>
      <c r="Z165" s="133">
        <f t="shared" si="45"/>
        <v>1</v>
      </c>
      <c r="AA165" s="160" t="s">
        <v>1106</v>
      </c>
    </row>
    <row r="166" spans="1:27" ht="36" hidden="1" customHeight="1" x14ac:dyDescent="0.25">
      <c r="A166" s="205"/>
      <c r="B166" s="200">
        <v>50</v>
      </c>
      <c r="C166" s="212" t="str">
        <f>'1. Identificación del riesgo'!C61</f>
        <v>Ingresar datos falsos en sistemas de información para favorecer a sí mismo, o a terceros.</v>
      </c>
      <c r="D166" s="9" t="str">
        <f>'2. Descripción del Riesgo'!D157</f>
        <v>Ausencia de valores éticos</v>
      </c>
      <c r="E166" s="201" t="str">
        <f>'2. Descripción del Riesgo'!E157</f>
        <v xml:space="preserve">1- Impunidad, 2- Perdida de imagen pública, 3- Degradación de la ética pública institucional. 4- Pérdida de información, 5- Distorción de la realidad, 6- Deterioro de la confianza ciudadana. </v>
      </c>
      <c r="F166" s="198" t="str">
        <f>'3. Probabilidad'!C60</f>
        <v>IMPROBABLE</v>
      </c>
      <c r="G166" s="198" t="str">
        <f>'4. Impacto'!AP55</f>
        <v>MAYOR</v>
      </c>
      <c r="H166" s="207" t="str">
        <f>IF(OR(F166=0,G166=0),"",INDEX('Mapa de Calor'!$D$5:$H$9,MATCH(Mapa_de_Riesgo!F166,'Mapa de Calor'!$B$5:$B$9,0),MATCH(Mapa_de_Riesgo!G166,'Mapa de Calor'!$D$10:$H$10,0)))</f>
        <v xml:space="preserve"> Zona Alta</v>
      </c>
      <c r="I166" s="136" t="str">
        <f>'5. Diseño de Controles'!E151</f>
        <v>Reducir</v>
      </c>
      <c r="J166" s="198" t="str">
        <f>IF('6.Análisis_de_controles'!V151="FUERTE",IF(F166="CASI SEGURO","POSIBLE",IF(F166="PROBABLE","IMPROBABLE",IF(F166="POSIBLE","RARA VEZ",IF(F166="IMPROBABLE","RARA VEZ",IF(F166="RARA VEZ","RARA VEZ"))))),IF('6.Análisis_de_controles'!V151="MODERADO",IF(F166="CASI SEGURO","PROBABLE",IF(F166="PROBABLE","POSIBLE",IF(F166="POSIBLE","IMPROBABLE",IF(F166="IMPROBABLE","RARA VEZ",IF(F166="RARA VEZ","RARA VEZ"))))),IF('6.Análisis_de_controles'!V151="DÉBIL",F166)))</f>
        <v>RARA VEZ</v>
      </c>
      <c r="K166" s="198" t="str">
        <f t="shared" ref="K166" si="51">G166</f>
        <v>MAYOR</v>
      </c>
      <c r="L166" s="199" t="str">
        <f>IF(OR(F166=0,G166=0),"",INDEX('Mapa de Calor'!$D$5:$H$9,MATCH(J166,'Mapa de Calor'!$B$5:$B$9,0),MATCH(K166,'Mapa de Calor'!$D$10:$H$10,0)))</f>
        <v xml:space="preserve"> Zona Alta</v>
      </c>
      <c r="M166" s="119"/>
      <c r="N166" s="138" t="str">
        <f>'5. Diseño de Controles'!F151</f>
        <v xml:space="preserve">Realizar una capacitación sobre Valores y principios para promover la rectitud, el código de integridad del servidor público  y el respeto por el erario público. </v>
      </c>
      <c r="O166" s="110" t="str">
        <f>'5. Diseño de Controles'!G151</f>
        <v>Preventivo</v>
      </c>
      <c r="P166" s="110" t="str">
        <f>'5. Diseño de Controles'!H151</f>
        <v xml:space="preserve">Líder de Talento Humano </v>
      </c>
      <c r="Q166" s="110" t="str">
        <f>'5. Diseño de Controles'!I151</f>
        <v>1 vez, en el primer semestre del 2019</v>
      </c>
      <c r="R166" s="9" t="str">
        <f>'5. Diseño de Controles'!J151</f>
        <v>Promover en los funcionarios el  cumplimiento de los valores y principios éticos y el respeto por el erario público</v>
      </c>
      <c r="S166" s="9" t="str">
        <f>'5. Diseño de Controles'!K151</f>
        <v>Se comunica la necesidad a Talento humano para que la incorpore en el plan de capacitación. Se realiza la actividad en una capacitación grupal en la que se promueva la rectitud, el código de integridad y el respeto por el erario público.</v>
      </c>
      <c r="T166" s="9" t="str">
        <f>'5. Diseño de Controles'!L151</f>
        <v>En el evento de detectarse que se certificó la ejecución satisfactoria de un contrato, se suspende el proceso de pago, se comunica al Tesorero y al Supervisor, se evalua la continuidad del supervisor y se promueven  acciones disciplinarias y penales que se determinen.</v>
      </c>
      <c r="U166" s="110" t="str">
        <f>'5. Diseño de Controles'!M151</f>
        <v>Planilla de asistencia al Taller o registro fotográfico</v>
      </c>
      <c r="V166" s="110" t="str">
        <f>'7. Indicadores'!C151</f>
        <v xml:space="preserve">Indicador de Gestión
# de capacitaciones sobre valores y principios para promover la rectitud, el código de integridad y el respeto por lo público / # de talleres programados en el año sobre ese tema *100     </v>
      </c>
      <c r="W166" s="132">
        <v>0</v>
      </c>
      <c r="X166" s="132">
        <v>0</v>
      </c>
      <c r="Y166" s="132">
        <v>150</v>
      </c>
      <c r="Z166" s="133" t="e">
        <f t="shared" si="45"/>
        <v>#DIV/0!</v>
      </c>
      <c r="AA166" s="130" t="s">
        <v>1122</v>
      </c>
    </row>
    <row r="167" spans="1:27" ht="135" x14ac:dyDescent="0.25">
      <c r="A167" s="205"/>
      <c r="B167" s="200"/>
      <c r="C167" s="212"/>
      <c r="D167" s="9" t="str">
        <f>'2. Descripción del Riesgo'!D158</f>
        <v>Amiguismo</v>
      </c>
      <c r="E167" s="201"/>
      <c r="F167" s="198"/>
      <c r="G167" s="198"/>
      <c r="H167" s="207"/>
      <c r="I167" s="136" t="str">
        <f>'5. Diseño de Controles'!E152</f>
        <v>Reducir</v>
      </c>
      <c r="J167" s="198"/>
      <c r="K167" s="198"/>
      <c r="L167" s="199"/>
      <c r="M167" s="119">
        <v>50</v>
      </c>
      <c r="N167" s="138" t="str">
        <f>'5. Diseño de Controles'!F152</f>
        <v xml:space="preserve">Aplicar mecanismos de seguridad de la información </v>
      </c>
      <c r="O167" s="110" t="str">
        <f>'5. Diseño de Controles'!G152</f>
        <v>Preventivo</v>
      </c>
      <c r="P167" s="110" t="str">
        <f>'5. Diseño de Controles'!H152</f>
        <v xml:space="preserve">Responsable de Sistemas </v>
      </c>
      <c r="Q167" s="110" t="str">
        <f>'5. Diseño de Controles'!I152</f>
        <v>Permanentemente</v>
      </c>
      <c r="R167" s="9" t="str">
        <f>'5. Diseño de Controles'!J152</f>
        <v>Restringir el acceso a las bases de datos e información sensible, privada, semiprivada, clasificada y reservada</v>
      </c>
      <c r="S167" s="9" t="str">
        <f>'5. Diseño de Controles'!K152</f>
        <v>Identificar los funcionarios que deban tener acceso a bases de datos e información clasficada y reservada, asignarlse usuarios y claves, advertirles sobre su confidencialidad, y la restricción y sanciones por darlas a conocer o cederlas.</v>
      </c>
      <c r="T167" s="9" t="str">
        <f>'5. Diseño de Controles'!L152</f>
        <v>Cuando se detecte la existencia de datos falsos o manipulados inescrupulosamente, se informa al responsable de la base de datos o de la información para que tome medidas de seguridad y para que las corrija, y se informa al titular de la informción  si resulta afectado en sus intereses o en su buen nombre.</v>
      </c>
      <c r="U167" s="110" t="str">
        <f>'5. Diseño de Controles'!M152</f>
        <v xml:space="preserve">Usuarios y claves asignadas, mecanismos de seguridad aplicados </v>
      </c>
      <c r="V167" s="110" t="str">
        <f>'7. Indicadores'!C152</f>
        <v>Indicador de Gestión
# de mecanismos de seguridad sobre el acceso a la información ejecutados / # de mecanimos programados</v>
      </c>
      <c r="W167" s="132">
        <v>1</v>
      </c>
      <c r="X167" s="132">
        <v>1</v>
      </c>
      <c r="Y167" s="132">
        <v>87</v>
      </c>
      <c r="Z167" s="133">
        <f t="shared" si="45"/>
        <v>1</v>
      </c>
      <c r="AA167" s="58" t="s">
        <v>1138</v>
      </c>
    </row>
    <row r="168" spans="1:27" ht="150" x14ac:dyDescent="0.25">
      <c r="A168" s="205"/>
      <c r="B168" s="200"/>
      <c r="C168" s="212"/>
      <c r="D168" s="9" t="str">
        <f>'2. Descripción del Riesgo'!D159</f>
        <v xml:space="preserve">Deficientes mecanismos de seguridad </v>
      </c>
      <c r="E168" s="201"/>
      <c r="F168" s="198"/>
      <c r="G168" s="198"/>
      <c r="H168" s="207"/>
      <c r="I168" s="136" t="str">
        <f>'5. Diseño de Controles'!E153</f>
        <v>Reducir</v>
      </c>
      <c r="J168" s="198"/>
      <c r="K168" s="198"/>
      <c r="L168" s="199"/>
      <c r="M168" s="119">
        <v>50</v>
      </c>
      <c r="N168" s="138" t="str">
        <f>'5. Diseño de Controles'!F153</f>
        <v>Verificar y contrastar que la información que se va a publicar en las plataformas o sistemas de información sea verdadera y clara.</v>
      </c>
      <c r="O168" s="110" t="str">
        <f>'5. Diseño de Controles'!G153</f>
        <v>Preventivo</v>
      </c>
      <c r="P168" s="110" t="str">
        <f>'5. Diseño de Controles'!H153</f>
        <v>Jefe de control interno</v>
      </c>
      <c r="Q168" s="110" t="str">
        <f>'5. Diseño de Controles'!I153</f>
        <v>Antes de presentar o publicar la infomación</v>
      </c>
      <c r="R168" s="9" t="str">
        <f>'5. Diseño de Controles'!J153</f>
        <v>Comprobar que la información insitutional que se va a publicar correspode a la realiad, es veraz, completa y fiable</v>
      </c>
      <c r="S168" s="9" t="str">
        <f>'5. Diseño de Controles'!K153</f>
        <v>Se solicitan las evidencias o certificación de que los datos que se van a registrar en los sistemas de información son reales.</v>
      </c>
      <c r="T168" s="9" t="str">
        <f>'5. Diseño de Controles'!L153</f>
        <v>Cuando se detecten datos falsos o manipulados se reporta de manera inmediata al funcionario encargado de registrarlos en los sistemas de información,. se requiere a la fuente que los entregó y se solicita su aclaración o corrección, y posteriormente remitir la situación a control disciplinario interno o a las autoridades competentes.</v>
      </c>
      <c r="U168" s="110" t="str">
        <f>'5. Diseño de Controles'!M153</f>
        <v xml:space="preserve">Información publicada y registro de publicación </v>
      </c>
      <c r="V168" s="110" t="str">
        <f>'7. Indicadores'!C153</f>
        <v>Indicador de Gestión
# de información publicada en el sitio web con verificación de su correspondencia, fiabilidad y suficiencia / # de información publicada en el sitio web * 100</v>
      </c>
      <c r="W168" s="132">
        <v>1</v>
      </c>
      <c r="X168" s="132">
        <v>1</v>
      </c>
      <c r="Y168" s="132">
        <v>88</v>
      </c>
      <c r="Z168" s="133">
        <f t="shared" si="45"/>
        <v>1</v>
      </c>
      <c r="AA168" s="58" t="s">
        <v>1106</v>
      </c>
    </row>
    <row r="169" spans="1:27" ht="105" x14ac:dyDescent="0.25">
      <c r="A169" s="205"/>
      <c r="B169" s="200">
        <v>51</v>
      </c>
      <c r="C169" s="212" t="str">
        <f>'1. Identificación del riesgo'!C62</f>
        <v>Realizar un programa o plan anual de auditoría excluyendo un área sensible de evaluación que incida el beneficio personal de funcionarios.</v>
      </c>
      <c r="D169" s="9" t="str">
        <f>'2. Descripción del Riesgo'!D160</f>
        <v>Ausencia de valores éticos</v>
      </c>
      <c r="E169" s="201" t="str">
        <f>'2. Descripción del Riesgo'!E160</f>
        <v>1- Perdida de la confianza de la cuidadanía en la gestión pública, 2- Degradación de la ética pública institucional, 3- Ocultamiento de irregularidadeds, 4- Impunidad, 5- Deterioro de la autoridad, 6- Incumplimiento del plan de desarrollo.</v>
      </c>
      <c r="F169" s="198" t="str">
        <f>'3. Probabilidad'!C61</f>
        <v>RARA VEZ</v>
      </c>
      <c r="G169" s="198" t="str">
        <f>'4. Impacto'!AP56</f>
        <v>CATASTRÓFICO</v>
      </c>
      <c r="H169" s="207" t="str">
        <f>IF(OR(F169=0,G169=0),"",INDEX('Mapa de Calor'!$D$5:$H$9,MATCH(Mapa_de_Riesgo!F169,'Mapa de Calor'!$B$5:$B$9,0),MATCH(Mapa_de_Riesgo!G169,'Mapa de Calor'!$D$10:$H$10,0)))</f>
        <v>Zona Extrema</v>
      </c>
      <c r="I169" s="136" t="str">
        <f>'5. Diseño de Controles'!E154</f>
        <v>Reducir</v>
      </c>
      <c r="J169" s="198" t="str">
        <f>IF('6.Análisis_de_controles'!V154="FUERTE",IF(F169="CASI SEGURO","POSIBLE",IF(F169="PROBABLE","IMPROBABLE",IF(F169="POSIBLE","RARA VEZ",IF(F169="IMPROBABLE","RARA VEZ",IF(F169="RARA VEZ","RARA VEZ"))))),IF('6.Análisis_de_controles'!V154="MODERADO",IF(F169="CASI SEGURO","PROBABLE",IF(F169="PROBABLE","POSIBLE",IF(F169="POSIBLE","IMPROBABLE",IF(F169="IMPROBABLE","RARA VEZ",IF(F169="RARA VEZ","RARA VEZ"))))),IF('6.Análisis_de_controles'!V154="DÉBIL",F169)))</f>
        <v>RARA VEZ</v>
      </c>
      <c r="K169" s="198" t="str">
        <f t="shared" ref="K169" si="52">G169</f>
        <v>CATASTRÓFICO</v>
      </c>
      <c r="L169" s="199" t="str">
        <f>IF(OR(F169=0,G169=0),"",INDEX('Mapa de Calor'!$D$5:$H$9,MATCH(J169,'Mapa de Calor'!$B$5:$B$9,0),MATCH(K169,'Mapa de Calor'!$D$10:$H$10,0)))</f>
        <v>Zona Extrema</v>
      </c>
      <c r="M169" s="119">
        <v>51</v>
      </c>
      <c r="N169" s="138" t="str">
        <f>'5. Diseño de Controles'!F154</f>
        <v>Verificar que en el diseño del plan anual de auditorias o programa anual de auditorias no se omitan areas sensibles de ser auditdas.</v>
      </c>
      <c r="O169" s="110" t="str">
        <f>'5. Diseño de Controles'!G154</f>
        <v>Preventivo</v>
      </c>
      <c r="P169" s="110" t="str">
        <f>'5. Diseño de Controles'!H154</f>
        <v>Comité Coordinador de Control Interno</v>
      </c>
      <c r="Q169" s="110" t="str">
        <f>'5. Diseño de Controles'!I154</f>
        <v>De manera previa antes de realizar un plan o programa anual de  auditoría.</v>
      </c>
      <c r="R169" s="9" t="str">
        <f>'5. Diseño de Controles'!J154</f>
        <v>Verificar que se auditen los procesos o temas de mayores riesgos, complejidades o de interés público</v>
      </c>
      <c r="S169" s="9" t="str">
        <f>'5. Diseño de Controles'!K154</f>
        <v xml:space="preserve">Señalandole a la persona encargada del diseño del plan o programa anual, las areas mas sencibles que deben ser objeto de auditorias y no se pueden obviar. </v>
      </c>
      <c r="T169" s="9" t="str">
        <f>'5. Diseño de Controles'!L154</f>
        <v>Reportarle al funcionario encargado del diseño del plan o programa anual sobre su falta al deber y posteriormente remitir la situacion a control disciplinario interno o a las autoridades competentes</v>
      </c>
      <c r="U169" s="110" t="str">
        <f>'5. Diseño de Controles'!M154</f>
        <v>Plan o programa anual de auditoria</v>
      </c>
      <c r="V169" s="110" t="str">
        <f>'7. Indicadores'!C154</f>
        <v>Indicador de Gestión
# de procesos o temas de mayor riesgo, complejidad o relevancia inclulidos en el plan de visitas anuales / # de proceoss o temas de mayor riesgo, complejidad o relevancia de la entidad *100</v>
      </c>
      <c r="W169" s="132">
        <v>1</v>
      </c>
      <c r="X169" s="132">
        <v>1</v>
      </c>
      <c r="Y169" s="132">
        <v>89</v>
      </c>
      <c r="Z169" s="133">
        <f t="shared" si="45"/>
        <v>1</v>
      </c>
      <c r="AA169" s="160" t="s">
        <v>1106</v>
      </c>
    </row>
    <row r="170" spans="1:27" ht="32.25" hidden="1" customHeight="1" x14ac:dyDescent="0.25">
      <c r="A170" s="205"/>
      <c r="B170" s="200"/>
      <c r="C170" s="212"/>
      <c r="D170" s="9" t="str">
        <f>'2. Descripción del Riesgo'!D161</f>
        <v>Clientelismo</v>
      </c>
      <c r="E170" s="201"/>
      <c r="F170" s="198"/>
      <c r="G170" s="198"/>
      <c r="H170" s="207"/>
      <c r="I170" s="136" t="str">
        <f>'5. Diseño de Controles'!E155</f>
        <v>Reducir</v>
      </c>
      <c r="J170" s="198"/>
      <c r="K170" s="198"/>
      <c r="L170" s="199"/>
      <c r="M170" s="119"/>
      <c r="N170" s="138" t="str">
        <f>'5. Diseño de Controles'!F155</f>
        <v xml:space="preserve">Realizar una capacitación sobre Valores y principios para promover la rectitud, el código de integridad del servidor público  y el respeto por el erario público. </v>
      </c>
      <c r="O170" s="110" t="str">
        <f>'5. Diseño de Controles'!G155</f>
        <v>Preventivo</v>
      </c>
      <c r="P170" s="110" t="str">
        <f>'5. Diseño de Controles'!H155</f>
        <v>Líder de Talento Humano</v>
      </c>
      <c r="Q170" s="110" t="str">
        <f>'5. Diseño de Controles'!I155</f>
        <v>1 vez, en el primer semestre del 2019</v>
      </c>
      <c r="R170" s="9" t="str">
        <f>'5. Diseño de Controles'!J155</f>
        <v>Promover en los funcionarios el  cumplimiento de los valores y principios éticos y el respeto por el erario público</v>
      </c>
      <c r="S170" s="9" t="str">
        <f>'5. Diseño de Controles'!K155</f>
        <v>Se comunica la necesidad a Talento humano para que la incorpore en el plan de capacitación. Se realiza la actividad en una capacitación grupal en la que se promueva la rectitud, el código de integridad y el respeto por el erario público.</v>
      </c>
      <c r="T170" s="9" t="str">
        <f>'5. Diseño de Controles'!L155</f>
        <v>En el evento de detectarse que se certificó la ejecución satisfactoria de un contrato, se suspende el proceso de pago, se comunica al Tesorero y al Supervisor, se evalua la continuidad del supervisor y se promueven  acciones disciplinarias y penales que se determinen.</v>
      </c>
      <c r="U170" s="110" t="str">
        <f>'5. Diseño de Controles'!M155</f>
        <v>Planilla de asistencia al Taller o registro fotográfico</v>
      </c>
      <c r="V170" s="110" t="str">
        <f>'7. Indicadores'!C155</f>
        <v xml:space="preserve">Indicador de Gestión
# de capacitaciones sobre valores y principios para promover la rectitud, el código de integridad y el respeto por lo público / # de talleres programados en el año sobre ese tema *100     </v>
      </c>
      <c r="W170" s="132">
        <v>0</v>
      </c>
      <c r="X170" s="132">
        <v>0</v>
      </c>
      <c r="Y170" s="132">
        <v>154</v>
      </c>
      <c r="Z170" s="133" t="e">
        <f t="shared" si="45"/>
        <v>#DIV/0!</v>
      </c>
      <c r="AA170" s="130" t="s">
        <v>1122</v>
      </c>
    </row>
    <row r="171" spans="1:27" ht="135" x14ac:dyDescent="0.25">
      <c r="A171" s="205"/>
      <c r="B171" s="200"/>
      <c r="C171" s="212"/>
      <c r="D171" s="9" t="str">
        <f>'2. Descripción del Riesgo'!D162</f>
        <v xml:space="preserve">Inaplicación de procedimientos internos </v>
      </c>
      <c r="E171" s="201"/>
      <c r="F171" s="198"/>
      <c r="G171" s="198"/>
      <c r="H171" s="207"/>
      <c r="I171" s="136" t="str">
        <f>'5. Diseño de Controles'!E156</f>
        <v>Reducir</v>
      </c>
      <c r="J171" s="198"/>
      <c r="K171" s="198"/>
      <c r="L171" s="199"/>
      <c r="M171" s="119">
        <v>51</v>
      </c>
      <c r="N171" s="138" t="str">
        <f>'5. Diseño de Controles'!F156</f>
        <v>Aplicar los procedimientos internos sobre elaboración del plan anual de visitas</v>
      </c>
      <c r="O171" s="110" t="str">
        <f>'5. Diseño de Controles'!G156</f>
        <v>Preventivo</v>
      </c>
      <c r="P171" s="110" t="str">
        <f>'5. Diseño de Controles'!H156</f>
        <v>Jefe de control interno</v>
      </c>
      <c r="Q171" s="110" t="str">
        <f>'5. Diseño de Controles'!I156</f>
        <v>1 vez, al elaborar el Plan anual de auditorías</v>
      </c>
      <c r="R171" s="9" t="str">
        <f>'5. Diseño de Controles'!J156</f>
        <v>Ser objetivos en la elaboración del Plan de visitas internas para ejercer seguimiento y control técnico, oportuno, eficaz y efectivo sobre los procesos de la entidad</v>
      </c>
      <c r="S171" s="9" t="str">
        <f>'5. Diseño de Controles'!K156</f>
        <v xml:space="preserve">Se identifican los procesos y temas con mayores riesgos, o los más complejos o de mayor relevancia para la sociedad y la administración, se incorporan en el Plan anual de visitas y se publica en la página web o en un enlace de acceso a los funcionarios de la entidad </v>
      </c>
      <c r="T171" s="9" t="str">
        <f>'5. Diseño de Controles'!L156</f>
        <v xml:space="preserve">Si se detecta que no se incluyen procesos o temas de mayor riesgo o relevancia, se comunica al   al Comité coordinador de control interno para que evalúe la situación y al Jefe de control interno para que aclarae, sustente y corrija. </v>
      </c>
      <c r="U171" s="110" t="str">
        <f>'5. Diseño de Controles'!M156</f>
        <v>Plan de trabajo, informes de auditoría</v>
      </c>
      <c r="V171" s="110" t="str">
        <f>'7. Indicadores'!C156</f>
        <v>Indicador de Cumplimiento
Plan anual de visitas internas elaborado siguiendo el procedimiento interno</v>
      </c>
      <c r="W171" s="132">
        <v>1</v>
      </c>
      <c r="X171" s="132">
        <v>1</v>
      </c>
      <c r="Y171" s="132">
        <v>90</v>
      </c>
      <c r="Z171" s="133">
        <f t="shared" si="45"/>
        <v>1</v>
      </c>
      <c r="AA171" s="130" t="s">
        <v>1106</v>
      </c>
    </row>
  </sheetData>
  <mergeCells count="509">
    <mergeCell ref="E160:E162"/>
    <mergeCell ref="F160:F162"/>
    <mergeCell ref="G160:G162"/>
    <mergeCell ref="H160:H162"/>
    <mergeCell ref="F157:F159"/>
    <mergeCell ref="G157:G159"/>
    <mergeCell ref="J49:J51"/>
    <mergeCell ref="A160:A171"/>
    <mergeCell ref="A103:A111"/>
    <mergeCell ref="J160:J162"/>
    <mergeCell ref="B97:B99"/>
    <mergeCell ref="A88:A102"/>
    <mergeCell ref="J169:J171"/>
    <mergeCell ref="J163:J165"/>
    <mergeCell ref="E58:E60"/>
    <mergeCell ref="B160:B162"/>
    <mergeCell ref="B157:B159"/>
    <mergeCell ref="B154:B156"/>
    <mergeCell ref="B166:B168"/>
    <mergeCell ref="C166:C168"/>
    <mergeCell ref="E166:E168"/>
    <mergeCell ref="F166:F168"/>
    <mergeCell ref="G166:G168"/>
    <mergeCell ref="J55:J57"/>
    <mergeCell ref="K55:K57"/>
    <mergeCell ref="J52:J54"/>
    <mergeCell ref="H151:H153"/>
    <mergeCell ref="J151:J153"/>
    <mergeCell ref="H145:H147"/>
    <mergeCell ref="J145:J147"/>
    <mergeCell ref="J130:J132"/>
    <mergeCell ref="J106:J108"/>
    <mergeCell ref="J94:J96"/>
    <mergeCell ref="J88:J90"/>
    <mergeCell ref="J64:J66"/>
    <mergeCell ref="K151:K153"/>
    <mergeCell ref="K145:K147"/>
    <mergeCell ref="J139:J141"/>
    <mergeCell ref="K139:K141"/>
    <mergeCell ref="K130:K132"/>
    <mergeCell ref="K127:K129"/>
    <mergeCell ref="K148:K150"/>
    <mergeCell ref="J121:J123"/>
    <mergeCell ref="K121:K123"/>
    <mergeCell ref="K106:K108"/>
    <mergeCell ref="K94:K96"/>
    <mergeCell ref="K88:K90"/>
    <mergeCell ref="J85:J87"/>
    <mergeCell ref="A13:A16"/>
    <mergeCell ref="A28:A33"/>
    <mergeCell ref="J154:J156"/>
    <mergeCell ref="K154:K156"/>
    <mergeCell ref="L154:L156"/>
    <mergeCell ref="K49:K51"/>
    <mergeCell ref="L49:L51"/>
    <mergeCell ref="J61:J63"/>
    <mergeCell ref="K61:K63"/>
    <mergeCell ref="L61:L63"/>
    <mergeCell ref="J97:J99"/>
    <mergeCell ref="K97:K99"/>
    <mergeCell ref="L97:L99"/>
    <mergeCell ref="J25:J27"/>
    <mergeCell ref="K25:K27"/>
    <mergeCell ref="L25:L27"/>
    <mergeCell ref="A58:A66"/>
    <mergeCell ref="L55:L57"/>
    <mergeCell ref="J58:J60"/>
    <mergeCell ref="K58:K60"/>
    <mergeCell ref="L58:L60"/>
    <mergeCell ref="K52:K54"/>
    <mergeCell ref="L52:L54"/>
    <mergeCell ref="F154:F156"/>
    <mergeCell ref="F52:F54"/>
    <mergeCell ref="G52:G54"/>
    <mergeCell ref="H52:H54"/>
    <mergeCell ref="H40:H42"/>
    <mergeCell ref="C97:C99"/>
    <mergeCell ref="E139:E141"/>
    <mergeCell ref="F139:F141"/>
    <mergeCell ref="G139:G141"/>
    <mergeCell ref="H139:H141"/>
    <mergeCell ref="E121:E123"/>
    <mergeCell ref="F61:F63"/>
    <mergeCell ref="G61:G63"/>
    <mergeCell ref="H61:H63"/>
    <mergeCell ref="F49:F51"/>
    <mergeCell ref="G49:G51"/>
    <mergeCell ref="H49:H51"/>
    <mergeCell ref="F58:F60"/>
    <mergeCell ref="G58:G60"/>
    <mergeCell ref="F97:F99"/>
    <mergeCell ref="G97:G99"/>
    <mergeCell ref="H97:H99"/>
    <mergeCell ref="E97:E99"/>
    <mergeCell ref="F43:F45"/>
    <mergeCell ref="G43:G45"/>
    <mergeCell ref="H58:H60"/>
    <mergeCell ref="E55:E57"/>
    <mergeCell ref="F55:F57"/>
    <mergeCell ref="G55:G57"/>
    <mergeCell ref="H55:H57"/>
    <mergeCell ref="G154:G156"/>
    <mergeCell ref="H154:H156"/>
    <mergeCell ref="E157:E159"/>
    <mergeCell ref="F121:F123"/>
    <mergeCell ref="G121:G123"/>
    <mergeCell ref="H121:H123"/>
    <mergeCell ref="E85:E87"/>
    <mergeCell ref="F85:F87"/>
    <mergeCell ref="G85:G87"/>
    <mergeCell ref="H85:H87"/>
    <mergeCell ref="B31:B33"/>
    <mergeCell ref="C31:C33"/>
    <mergeCell ref="C49:C51"/>
    <mergeCell ref="B49:B51"/>
    <mergeCell ref="C61:C63"/>
    <mergeCell ref="B61:B63"/>
    <mergeCell ref="B58:B60"/>
    <mergeCell ref="C58:C60"/>
    <mergeCell ref="E25:E27"/>
    <mergeCell ref="E37:E39"/>
    <mergeCell ref="E49:E51"/>
    <mergeCell ref="E61:E63"/>
    <mergeCell ref="E52:E54"/>
    <mergeCell ref="B37:B39"/>
    <mergeCell ref="B55:B57"/>
    <mergeCell ref="C55:C57"/>
    <mergeCell ref="B52:B54"/>
    <mergeCell ref="C52:C54"/>
    <mergeCell ref="E43:E45"/>
    <mergeCell ref="B28:B30"/>
    <mergeCell ref="C28:C30"/>
    <mergeCell ref="E28:E30"/>
    <mergeCell ref="E31:E33"/>
    <mergeCell ref="C23:C27"/>
    <mergeCell ref="H166:H168"/>
    <mergeCell ref="J166:J168"/>
    <mergeCell ref="K169:K171"/>
    <mergeCell ref="L169:L171"/>
    <mergeCell ref="K166:K168"/>
    <mergeCell ref="L166:L168"/>
    <mergeCell ref="B169:B171"/>
    <mergeCell ref="C169:C171"/>
    <mergeCell ref="E169:E171"/>
    <mergeCell ref="F169:F171"/>
    <mergeCell ref="G169:G171"/>
    <mergeCell ref="H169:H171"/>
    <mergeCell ref="B151:B153"/>
    <mergeCell ref="C151:C153"/>
    <mergeCell ref="E151:E153"/>
    <mergeCell ref="F151:F153"/>
    <mergeCell ref="G151:G153"/>
    <mergeCell ref="K163:K165"/>
    <mergeCell ref="L163:L165"/>
    <mergeCell ref="C160:C162"/>
    <mergeCell ref="H157:H159"/>
    <mergeCell ref="L160:L162"/>
    <mergeCell ref="J157:J159"/>
    <mergeCell ref="K157:K159"/>
    <mergeCell ref="L157:L159"/>
    <mergeCell ref="K160:K162"/>
    <mergeCell ref="L151:L153"/>
    <mergeCell ref="B163:B165"/>
    <mergeCell ref="C163:C165"/>
    <mergeCell ref="E163:E165"/>
    <mergeCell ref="F163:F165"/>
    <mergeCell ref="G163:G165"/>
    <mergeCell ref="H163:H165"/>
    <mergeCell ref="E154:E156"/>
    <mergeCell ref="C154:C156"/>
    <mergeCell ref="C157:C159"/>
    <mergeCell ref="L145:L147"/>
    <mergeCell ref="B148:B150"/>
    <mergeCell ref="C148:C150"/>
    <mergeCell ref="E148:E150"/>
    <mergeCell ref="F148:F150"/>
    <mergeCell ref="G148:G150"/>
    <mergeCell ref="H148:H150"/>
    <mergeCell ref="J142:J144"/>
    <mergeCell ref="K142:K144"/>
    <mergeCell ref="L142:L144"/>
    <mergeCell ref="B145:B147"/>
    <mergeCell ref="C145:C147"/>
    <mergeCell ref="E145:E147"/>
    <mergeCell ref="F145:F147"/>
    <mergeCell ref="G145:G147"/>
    <mergeCell ref="B142:B144"/>
    <mergeCell ref="C142:C144"/>
    <mergeCell ref="E142:E144"/>
    <mergeCell ref="F142:F144"/>
    <mergeCell ref="G142:G144"/>
    <mergeCell ref="H142:H144"/>
    <mergeCell ref="L148:L150"/>
    <mergeCell ref="J148:J150"/>
    <mergeCell ref="L139:L141"/>
    <mergeCell ref="B136:B138"/>
    <mergeCell ref="C136:C138"/>
    <mergeCell ref="E136:E138"/>
    <mergeCell ref="F136:F138"/>
    <mergeCell ref="G136:G138"/>
    <mergeCell ref="H136:H138"/>
    <mergeCell ref="J136:J138"/>
    <mergeCell ref="K136:K138"/>
    <mergeCell ref="L136:L138"/>
    <mergeCell ref="B139:B141"/>
    <mergeCell ref="C139:C141"/>
    <mergeCell ref="B133:B135"/>
    <mergeCell ref="C133:C135"/>
    <mergeCell ref="E133:E135"/>
    <mergeCell ref="F133:F135"/>
    <mergeCell ref="G133:G135"/>
    <mergeCell ref="H133:H135"/>
    <mergeCell ref="J133:J135"/>
    <mergeCell ref="K133:K135"/>
    <mergeCell ref="L133:L135"/>
    <mergeCell ref="L127:L129"/>
    <mergeCell ref="B130:B132"/>
    <mergeCell ref="C130:C132"/>
    <mergeCell ref="E130:E132"/>
    <mergeCell ref="F130:F132"/>
    <mergeCell ref="G130:G132"/>
    <mergeCell ref="H130:H132"/>
    <mergeCell ref="J124:J126"/>
    <mergeCell ref="K124:K126"/>
    <mergeCell ref="L124:L126"/>
    <mergeCell ref="B127:B129"/>
    <mergeCell ref="C127:C129"/>
    <mergeCell ref="E127:E129"/>
    <mergeCell ref="F127:F129"/>
    <mergeCell ref="G127:G129"/>
    <mergeCell ref="H127:H129"/>
    <mergeCell ref="J127:J129"/>
    <mergeCell ref="B124:B126"/>
    <mergeCell ref="C124:C126"/>
    <mergeCell ref="E124:E126"/>
    <mergeCell ref="F124:F126"/>
    <mergeCell ref="G124:G126"/>
    <mergeCell ref="H124:H126"/>
    <mergeCell ref="L130:L132"/>
    <mergeCell ref="L121:L123"/>
    <mergeCell ref="B118:B120"/>
    <mergeCell ref="C118:C120"/>
    <mergeCell ref="E118:E120"/>
    <mergeCell ref="F118:F120"/>
    <mergeCell ref="G118:G120"/>
    <mergeCell ref="H118:H120"/>
    <mergeCell ref="J118:J120"/>
    <mergeCell ref="K118:K120"/>
    <mergeCell ref="L118:L120"/>
    <mergeCell ref="B121:B123"/>
    <mergeCell ref="C121:C123"/>
    <mergeCell ref="L112:L114"/>
    <mergeCell ref="B115:B117"/>
    <mergeCell ref="C115:C117"/>
    <mergeCell ref="E115:E117"/>
    <mergeCell ref="F115:F117"/>
    <mergeCell ref="G115:G117"/>
    <mergeCell ref="H115:H117"/>
    <mergeCell ref="J115:J117"/>
    <mergeCell ref="K109:K111"/>
    <mergeCell ref="L109:L111"/>
    <mergeCell ref="B112:B114"/>
    <mergeCell ref="C112:C114"/>
    <mergeCell ref="E112:E114"/>
    <mergeCell ref="F112:F114"/>
    <mergeCell ref="G112:G114"/>
    <mergeCell ref="H112:H114"/>
    <mergeCell ref="J112:J114"/>
    <mergeCell ref="K112:K114"/>
    <mergeCell ref="K115:K117"/>
    <mergeCell ref="L115:L117"/>
    <mergeCell ref="L106:L108"/>
    <mergeCell ref="B109:B111"/>
    <mergeCell ref="C109:C111"/>
    <mergeCell ref="E109:E111"/>
    <mergeCell ref="F109:F111"/>
    <mergeCell ref="G109:G111"/>
    <mergeCell ref="H109:H111"/>
    <mergeCell ref="J109:J111"/>
    <mergeCell ref="B106:B108"/>
    <mergeCell ref="C106:C108"/>
    <mergeCell ref="E106:E108"/>
    <mergeCell ref="F106:F108"/>
    <mergeCell ref="G106:G108"/>
    <mergeCell ref="H106:H108"/>
    <mergeCell ref="L100:L102"/>
    <mergeCell ref="B103:B105"/>
    <mergeCell ref="C103:C105"/>
    <mergeCell ref="E103:E105"/>
    <mergeCell ref="F103:F105"/>
    <mergeCell ref="G103:G105"/>
    <mergeCell ref="H103:H105"/>
    <mergeCell ref="J103:J105"/>
    <mergeCell ref="K103:K105"/>
    <mergeCell ref="L103:L105"/>
    <mergeCell ref="B100:B102"/>
    <mergeCell ref="C100:C102"/>
    <mergeCell ref="E100:E102"/>
    <mergeCell ref="F100:F102"/>
    <mergeCell ref="G100:G102"/>
    <mergeCell ref="H100:H102"/>
    <mergeCell ref="J100:J102"/>
    <mergeCell ref="K100:K102"/>
    <mergeCell ref="L94:L96"/>
    <mergeCell ref="K91:K93"/>
    <mergeCell ref="L91:L93"/>
    <mergeCell ref="B94:B96"/>
    <mergeCell ref="C94:C96"/>
    <mergeCell ref="E94:E96"/>
    <mergeCell ref="F94:F96"/>
    <mergeCell ref="G94:G96"/>
    <mergeCell ref="H94:H96"/>
    <mergeCell ref="L88:L90"/>
    <mergeCell ref="B91:B93"/>
    <mergeCell ref="C91:C93"/>
    <mergeCell ref="E91:E93"/>
    <mergeCell ref="F91:F93"/>
    <mergeCell ref="G91:G93"/>
    <mergeCell ref="H91:H93"/>
    <mergeCell ref="J91:J93"/>
    <mergeCell ref="B88:B90"/>
    <mergeCell ref="C88:C90"/>
    <mergeCell ref="E88:E90"/>
    <mergeCell ref="F88:F90"/>
    <mergeCell ref="G88:G90"/>
    <mergeCell ref="H88:H90"/>
    <mergeCell ref="K85:K87"/>
    <mergeCell ref="L85:L87"/>
    <mergeCell ref="B82:B84"/>
    <mergeCell ref="C82:C84"/>
    <mergeCell ref="E82:E84"/>
    <mergeCell ref="F82:F84"/>
    <mergeCell ref="G82:G84"/>
    <mergeCell ref="H82:H84"/>
    <mergeCell ref="J82:J84"/>
    <mergeCell ref="K82:K84"/>
    <mergeCell ref="L82:L84"/>
    <mergeCell ref="B85:B87"/>
    <mergeCell ref="C85:C87"/>
    <mergeCell ref="L76:L78"/>
    <mergeCell ref="B79:B81"/>
    <mergeCell ref="C79:C81"/>
    <mergeCell ref="E79:E81"/>
    <mergeCell ref="F79:F81"/>
    <mergeCell ref="G79:G81"/>
    <mergeCell ref="H79:H81"/>
    <mergeCell ref="J79:J81"/>
    <mergeCell ref="K73:K75"/>
    <mergeCell ref="L73:L75"/>
    <mergeCell ref="B76:B78"/>
    <mergeCell ref="C76:C78"/>
    <mergeCell ref="E76:E78"/>
    <mergeCell ref="F76:F78"/>
    <mergeCell ref="G76:G78"/>
    <mergeCell ref="H76:H78"/>
    <mergeCell ref="J76:J78"/>
    <mergeCell ref="K76:K78"/>
    <mergeCell ref="K79:K81"/>
    <mergeCell ref="L79:L81"/>
    <mergeCell ref="L70:L72"/>
    <mergeCell ref="B73:B75"/>
    <mergeCell ref="C73:C75"/>
    <mergeCell ref="E73:E75"/>
    <mergeCell ref="F73:F75"/>
    <mergeCell ref="G73:G75"/>
    <mergeCell ref="H73:H75"/>
    <mergeCell ref="J73:J75"/>
    <mergeCell ref="K67:K69"/>
    <mergeCell ref="L67:L69"/>
    <mergeCell ref="B70:B72"/>
    <mergeCell ref="C70:C72"/>
    <mergeCell ref="E70:E72"/>
    <mergeCell ref="F70:F72"/>
    <mergeCell ref="G70:G72"/>
    <mergeCell ref="H70:H72"/>
    <mergeCell ref="J70:J72"/>
    <mergeCell ref="K70:K72"/>
    <mergeCell ref="K64:K66"/>
    <mergeCell ref="L64:L66"/>
    <mergeCell ref="B67:B69"/>
    <mergeCell ref="C67:C69"/>
    <mergeCell ref="E67:E69"/>
    <mergeCell ref="F67:F69"/>
    <mergeCell ref="G67:G69"/>
    <mergeCell ref="H67:H69"/>
    <mergeCell ref="J67:J69"/>
    <mergeCell ref="B64:B66"/>
    <mergeCell ref="C64:C66"/>
    <mergeCell ref="E64:E66"/>
    <mergeCell ref="F64:F66"/>
    <mergeCell ref="G64:G66"/>
    <mergeCell ref="H64:H66"/>
    <mergeCell ref="H43:H45"/>
    <mergeCell ref="L46:L48"/>
    <mergeCell ref="J43:J45"/>
    <mergeCell ref="K43:K45"/>
    <mergeCell ref="L43:L45"/>
    <mergeCell ref="B46:B48"/>
    <mergeCell ref="C46:C48"/>
    <mergeCell ref="E46:E48"/>
    <mergeCell ref="F46:F48"/>
    <mergeCell ref="G46:G48"/>
    <mergeCell ref="H46:H48"/>
    <mergeCell ref="J46:J48"/>
    <mergeCell ref="K46:K48"/>
    <mergeCell ref="B43:B45"/>
    <mergeCell ref="C43:C45"/>
    <mergeCell ref="J40:J42"/>
    <mergeCell ref="K40:K42"/>
    <mergeCell ref="L40:L42"/>
    <mergeCell ref="L37:L39"/>
    <mergeCell ref="F37:F39"/>
    <mergeCell ref="G37:G39"/>
    <mergeCell ref="H37:H39"/>
    <mergeCell ref="J37:J39"/>
    <mergeCell ref="K37:K39"/>
    <mergeCell ref="B40:B42"/>
    <mergeCell ref="C40:C42"/>
    <mergeCell ref="E40:E42"/>
    <mergeCell ref="F40:F42"/>
    <mergeCell ref="G40:G42"/>
    <mergeCell ref="B34:B36"/>
    <mergeCell ref="C34:C36"/>
    <mergeCell ref="E34:E36"/>
    <mergeCell ref="F34:F36"/>
    <mergeCell ref="G34:G36"/>
    <mergeCell ref="C37:C39"/>
    <mergeCell ref="F25:F27"/>
    <mergeCell ref="G25:G27"/>
    <mergeCell ref="H25:H27"/>
    <mergeCell ref="F28:F30"/>
    <mergeCell ref="G28:G30"/>
    <mergeCell ref="H28:H30"/>
    <mergeCell ref="J28:J30"/>
    <mergeCell ref="K28:K30"/>
    <mergeCell ref="L28:L30"/>
    <mergeCell ref="G20:G22"/>
    <mergeCell ref="H20:H22"/>
    <mergeCell ref="J20:J22"/>
    <mergeCell ref="K20:K22"/>
    <mergeCell ref="L20:L22"/>
    <mergeCell ref="J34:J36"/>
    <mergeCell ref="K34:K36"/>
    <mergeCell ref="L34:L36"/>
    <mergeCell ref="H34:H36"/>
    <mergeCell ref="L31:L33"/>
    <mergeCell ref="B13:E13"/>
    <mergeCell ref="F13:V13"/>
    <mergeCell ref="B14:B16"/>
    <mergeCell ref="C14:C16"/>
    <mergeCell ref="D14:D16"/>
    <mergeCell ref="E14:E16"/>
    <mergeCell ref="F14:L14"/>
    <mergeCell ref="U15:U16"/>
    <mergeCell ref="V15:V16"/>
    <mergeCell ref="N14:V14"/>
    <mergeCell ref="F15:H15"/>
    <mergeCell ref="J15:L15"/>
    <mergeCell ref="N15:N16"/>
    <mergeCell ref="S15:S16"/>
    <mergeCell ref="T15:T16"/>
    <mergeCell ref="L17:L19"/>
    <mergeCell ref="B20:B22"/>
    <mergeCell ref="C20:C22"/>
    <mergeCell ref="M14:M16"/>
    <mergeCell ref="A112:A159"/>
    <mergeCell ref="A17:A19"/>
    <mergeCell ref="A34:A39"/>
    <mergeCell ref="A40:A57"/>
    <mergeCell ref="A67:A87"/>
    <mergeCell ref="B17:B19"/>
    <mergeCell ref="C17:C19"/>
    <mergeCell ref="E17:E19"/>
    <mergeCell ref="F17:F19"/>
    <mergeCell ref="G17:G19"/>
    <mergeCell ref="H17:H19"/>
    <mergeCell ref="F31:F33"/>
    <mergeCell ref="G31:G33"/>
    <mergeCell ref="H31:H33"/>
    <mergeCell ref="J31:J33"/>
    <mergeCell ref="K31:K33"/>
    <mergeCell ref="M17:M19"/>
    <mergeCell ref="M20:M22"/>
    <mergeCell ref="E20:E22"/>
    <mergeCell ref="F20:F22"/>
    <mergeCell ref="M28:M30"/>
    <mergeCell ref="M23:M25"/>
    <mergeCell ref="M37:M38"/>
    <mergeCell ref="AC14:AL14"/>
    <mergeCell ref="AC15:AL15"/>
    <mergeCell ref="N23:N25"/>
    <mergeCell ref="A1:AA12"/>
    <mergeCell ref="B23:B27"/>
    <mergeCell ref="A20:A27"/>
    <mergeCell ref="W15:W16"/>
    <mergeCell ref="X15:X16"/>
    <mergeCell ref="AA15:AA16"/>
    <mergeCell ref="Z15:Z16"/>
    <mergeCell ref="W14:AA14"/>
    <mergeCell ref="W13:AA13"/>
    <mergeCell ref="U23:U25"/>
    <mergeCell ref="Q23:Q25"/>
    <mergeCell ref="P23:P25"/>
    <mergeCell ref="O15:O16"/>
    <mergeCell ref="P15:P16"/>
    <mergeCell ref="Q15:Q16"/>
    <mergeCell ref="R15:R16"/>
    <mergeCell ref="J17:J19"/>
    <mergeCell ref="K17:K19"/>
  </mergeCells>
  <pageMargins left="0.7" right="0.7" top="0.75" bottom="0.75" header="0.3" footer="0.3"/>
  <pageSetup paperSize="9" scale="17" orientation="portrait" horizontalDpi="4294967293" verticalDpi="300" r:id="rId1"/>
  <rowBreaks count="5" manualBreakCount="5">
    <brk id="27" max="26" man="1"/>
    <brk id="45" max="26" man="1"/>
    <brk id="70" max="26" man="1"/>
    <brk id="112" max="26" man="1"/>
    <brk id="141" max="26" man="1"/>
  </rowBreaks>
  <colBreaks count="1" manualBreakCount="1">
    <brk id="27"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I61"/>
  <sheetViews>
    <sheetView topLeftCell="A7" zoomScale="70" zoomScaleNormal="70" workbookViewId="0">
      <selection activeCell="B14" sqref="B14"/>
    </sheetView>
  </sheetViews>
  <sheetFormatPr baseColWidth="10" defaultRowHeight="15" x14ac:dyDescent="0.2"/>
  <cols>
    <col min="1" max="1" width="7.5703125" style="1" customWidth="1"/>
    <col min="2" max="2" width="62.28515625" style="1" customWidth="1"/>
    <col min="3" max="3" width="22.85546875" style="1" customWidth="1"/>
    <col min="4" max="4" width="14.5703125" style="33" customWidth="1"/>
    <col min="5" max="5" width="16" style="1" customWidth="1"/>
    <col min="6" max="6" width="37.42578125" style="1" customWidth="1"/>
    <col min="7" max="7" width="29" style="1" customWidth="1"/>
    <col min="8" max="8" width="11.42578125" style="1"/>
    <col min="9" max="9" width="11.42578125" style="229"/>
    <col min="10" max="16384" width="11.42578125" style="1"/>
  </cols>
  <sheetData>
    <row r="1" spans="1:8" x14ac:dyDescent="0.2">
      <c r="A1" s="275"/>
      <c r="B1" s="276"/>
      <c r="C1" s="276"/>
      <c r="D1" s="276"/>
      <c r="E1" s="276"/>
      <c r="F1" s="276"/>
      <c r="G1" s="276"/>
      <c r="H1" s="277"/>
    </row>
    <row r="2" spans="1:8" x14ac:dyDescent="0.2">
      <c r="A2" s="278"/>
      <c r="B2" s="229"/>
      <c r="C2" s="229"/>
      <c r="D2" s="229"/>
      <c r="E2" s="229"/>
      <c r="F2" s="229"/>
      <c r="G2" s="229"/>
      <c r="H2" s="279"/>
    </row>
    <row r="3" spans="1:8" x14ac:dyDescent="0.2">
      <c r="A3" s="278"/>
      <c r="B3" s="229"/>
      <c r="C3" s="229"/>
      <c r="D3" s="229"/>
      <c r="E3" s="229"/>
      <c r="F3" s="229"/>
      <c r="G3" s="229"/>
      <c r="H3" s="279"/>
    </row>
    <row r="4" spans="1:8" x14ac:dyDescent="0.2">
      <c r="A4" s="278"/>
      <c r="B4" s="229"/>
      <c r="C4" s="229"/>
      <c r="D4" s="229"/>
      <c r="E4" s="229"/>
      <c r="F4" s="229"/>
      <c r="G4" s="229"/>
      <c r="H4" s="279"/>
    </row>
    <row r="5" spans="1:8" x14ac:dyDescent="0.2">
      <c r="A5" s="278"/>
      <c r="B5" s="229"/>
      <c r="C5" s="229"/>
      <c r="D5" s="229"/>
      <c r="E5" s="229"/>
      <c r="F5" s="229"/>
      <c r="G5" s="229"/>
      <c r="H5" s="279"/>
    </row>
    <row r="6" spans="1:8" ht="20.25" x14ac:dyDescent="0.3">
      <c r="A6" s="271" t="s">
        <v>124</v>
      </c>
      <c r="B6" s="272"/>
      <c r="C6" s="272"/>
      <c r="D6" s="272"/>
      <c r="E6" s="272"/>
      <c r="F6" s="272"/>
      <c r="G6" s="272"/>
      <c r="H6" s="273"/>
    </row>
    <row r="7" spans="1:8" x14ac:dyDescent="0.2">
      <c r="A7" s="33"/>
      <c r="B7" s="33"/>
      <c r="C7" s="33"/>
      <c r="D7" s="229"/>
      <c r="E7" s="33"/>
      <c r="F7" s="33"/>
      <c r="G7" s="33"/>
      <c r="H7" s="33"/>
    </row>
    <row r="8" spans="1:8" x14ac:dyDescent="0.2">
      <c r="A8" s="33"/>
      <c r="B8" s="33"/>
      <c r="C8" s="33"/>
      <c r="D8" s="229"/>
      <c r="E8" s="33"/>
      <c r="F8" s="33"/>
      <c r="G8" s="33"/>
      <c r="H8" s="33"/>
    </row>
    <row r="9" spans="1:8" ht="15.75" x14ac:dyDescent="0.25">
      <c r="A9" s="269" t="s">
        <v>42</v>
      </c>
      <c r="B9" s="269"/>
      <c r="C9" s="269"/>
      <c r="D9" s="229"/>
      <c r="E9" s="268" t="s">
        <v>117</v>
      </c>
      <c r="F9" s="268"/>
      <c r="G9" s="268"/>
      <c r="H9" s="268"/>
    </row>
    <row r="10" spans="1:8" ht="15.75" x14ac:dyDescent="0.25">
      <c r="A10" s="88" t="s">
        <v>1</v>
      </c>
      <c r="B10" s="88" t="s">
        <v>36</v>
      </c>
      <c r="C10" s="88" t="s">
        <v>31</v>
      </c>
      <c r="D10" s="229"/>
      <c r="E10" s="90" t="s">
        <v>37</v>
      </c>
      <c r="F10" s="34" t="s">
        <v>2</v>
      </c>
      <c r="G10" s="34" t="s">
        <v>38</v>
      </c>
      <c r="H10" s="92" t="s">
        <v>39</v>
      </c>
    </row>
    <row r="11" spans="1:8" ht="75" customHeight="1" x14ac:dyDescent="0.2">
      <c r="A11" s="89">
        <v>1</v>
      </c>
      <c r="B11" s="54" t="str">
        <f>'1. Identificación del riesgo'!C12</f>
        <v>Direccionar  en favor de terceros, orientaciones para la formulación de planes, proyectos programas, políticas o estrategias, contraviniendo normas, procedimientos, instancias y lineamientos institucionales y/o legales</v>
      </c>
      <c r="C11" s="116" t="s">
        <v>207</v>
      </c>
      <c r="D11" s="229"/>
      <c r="E11" s="91" t="s">
        <v>28</v>
      </c>
      <c r="F11" s="35" t="s">
        <v>46</v>
      </c>
      <c r="G11" s="9" t="s">
        <v>41</v>
      </c>
      <c r="H11" s="93">
        <v>1</v>
      </c>
    </row>
    <row r="12" spans="1:8" ht="92.25" customHeight="1" x14ac:dyDescent="0.2">
      <c r="A12" s="89">
        <v>2</v>
      </c>
      <c r="B12" s="54"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C12" s="116" t="s">
        <v>207</v>
      </c>
      <c r="D12" s="229"/>
      <c r="E12" s="91" t="s">
        <v>19</v>
      </c>
      <c r="F12" s="35" t="s">
        <v>47</v>
      </c>
      <c r="G12" s="9" t="s">
        <v>51</v>
      </c>
      <c r="H12" s="93">
        <v>2</v>
      </c>
    </row>
    <row r="13" spans="1:8" ht="76.5" customHeight="1" x14ac:dyDescent="0.2">
      <c r="A13" s="89">
        <v>3</v>
      </c>
      <c r="B13" s="54" t="str">
        <f>'1. Identificación del riesgo'!C14</f>
        <v>Alteración de los resultados de evaluación de los planes de acción, anticorrupción, mapas de riesgos u otros, con el fin de ocultar deficiencias o incumplimiento de metas y de actividades.</v>
      </c>
      <c r="C13" s="116" t="s">
        <v>205</v>
      </c>
      <c r="D13" s="229"/>
      <c r="E13" s="91" t="s">
        <v>3</v>
      </c>
      <c r="F13" s="35" t="s">
        <v>48</v>
      </c>
      <c r="G13" s="9" t="s">
        <v>52</v>
      </c>
      <c r="H13" s="93">
        <v>3</v>
      </c>
    </row>
    <row r="14" spans="1:8" ht="77.25" customHeight="1" x14ac:dyDescent="0.2">
      <c r="A14" s="89">
        <v>4</v>
      </c>
      <c r="B14" s="54" t="str">
        <f>'1. Identificación del riesgo'!C15</f>
        <v>Obstaculizar el control social ciudadano, restringiendo o limitando el acceso a la información pública, a través del ocultamiento de la información o la exposición de esta de manea incompleta, desactualizada o inaccesible.</v>
      </c>
      <c r="C14" s="116" t="s">
        <v>205</v>
      </c>
      <c r="D14" s="229"/>
      <c r="E14" s="91" t="s">
        <v>20</v>
      </c>
      <c r="F14" s="35" t="s">
        <v>49</v>
      </c>
      <c r="G14" s="9" t="s">
        <v>123</v>
      </c>
      <c r="H14" s="93">
        <v>4</v>
      </c>
    </row>
    <row r="15" spans="1:8" ht="93.75" customHeight="1" x14ac:dyDescent="0.2">
      <c r="A15" s="89">
        <v>5</v>
      </c>
      <c r="B15" s="54" t="str">
        <f>'1. Identificación del riesgo'!C16</f>
        <v>Ceder, comercializar o facilitar información confidencial, reservada o clasificada de carácter institucional, a cambio de prebendas o beneficios, que represente en manos de terceros, riesgos para la integridad de la entidad o de sus funcionarios.</v>
      </c>
      <c r="C15" s="116" t="s">
        <v>205</v>
      </c>
      <c r="D15" s="229"/>
      <c r="E15" s="91" t="s">
        <v>5</v>
      </c>
      <c r="F15" s="35" t="s">
        <v>50</v>
      </c>
      <c r="G15" s="9" t="s">
        <v>40</v>
      </c>
      <c r="H15" s="93">
        <v>5</v>
      </c>
    </row>
    <row r="16" spans="1:8" ht="91.5" customHeight="1" x14ac:dyDescent="0.2">
      <c r="A16" s="89">
        <v>6</v>
      </c>
      <c r="B16" s="54" t="str">
        <f>'1. Identificación del riesgo'!C17</f>
        <v>Proferir decisiones o elaborar informes de resultados amañados sobre cumplimiento de requisitos técnicos de Instituciones de educación para evitar sanciones (imposición, prórroga, modificación, terminación, cierre).</v>
      </c>
      <c r="C16" s="116" t="s">
        <v>206</v>
      </c>
      <c r="D16" s="229"/>
      <c r="E16" s="270"/>
      <c r="F16" s="270"/>
      <c r="G16" s="270"/>
      <c r="H16" s="270"/>
    </row>
    <row r="17" spans="1:8" ht="72.75" customHeight="1" x14ac:dyDescent="0.2">
      <c r="A17" s="89">
        <v>7</v>
      </c>
      <c r="B17" s="54" t="str">
        <f>'1. Identificación del riesgo'!C18</f>
        <v>Ocultar irregularidades en el cumplimiento de los lineamientos del Ministerio de Educación Nacional MEN para el programa de Alimentación Escolar PAE.</v>
      </c>
      <c r="C17" s="116" t="s">
        <v>205</v>
      </c>
      <c r="D17" s="229"/>
      <c r="E17" s="229"/>
      <c r="F17" s="229"/>
      <c r="G17" s="229"/>
      <c r="H17" s="229"/>
    </row>
    <row r="18" spans="1:8" ht="87" customHeight="1" x14ac:dyDescent="0.2">
      <c r="A18" s="89">
        <v>8</v>
      </c>
      <c r="B18" s="54" t="str">
        <f>'1. Identificación del riesgo'!C19</f>
        <v>Direccionar arbitrariamente recursos, programas y actividades de cultura, de asistencia social y/o deporte hacia un grupo de la población para favorecer a un grupo y excluir a actores y personas que tienen derecho a recibirlos y a participar.</v>
      </c>
      <c r="C18" s="116" t="s">
        <v>206</v>
      </c>
      <c r="D18" s="229"/>
      <c r="E18" s="229"/>
      <c r="F18" s="229"/>
      <c r="G18" s="229"/>
      <c r="H18" s="229"/>
    </row>
    <row r="19" spans="1:8" ht="50.1" customHeight="1" x14ac:dyDescent="0.2">
      <c r="A19" s="89">
        <v>9</v>
      </c>
      <c r="B19" s="54" t="str">
        <f>'1. Identificación del riesgo'!C20</f>
        <v>Contratar con fundaciones no idoneas o que no cumplen el perfil en la prestación de servicios para beneficiar a terceros.</v>
      </c>
      <c r="C19" s="116" t="s">
        <v>206</v>
      </c>
      <c r="D19" s="229"/>
      <c r="E19" s="229"/>
      <c r="F19" s="229"/>
      <c r="G19" s="229"/>
      <c r="H19" s="229"/>
    </row>
    <row r="20" spans="1:8" ht="50.1" customHeight="1" x14ac:dyDescent="0.2">
      <c r="A20" s="89">
        <v>10</v>
      </c>
      <c r="B20" s="54" t="str">
        <f>'1. Identificación del riesgo'!C21</f>
        <v>Ocultar irregularidades en informes sobre cumplimiento de requisitos en procesos de verificacion a entidades vigiladas, con el fin de favorecerlas evitandoles sanciones.</v>
      </c>
      <c r="C20" s="116" t="s">
        <v>206</v>
      </c>
      <c r="D20" s="229"/>
      <c r="E20" s="229"/>
      <c r="F20" s="229"/>
      <c r="G20" s="229"/>
      <c r="H20" s="229"/>
    </row>
    <row r="21" spans="1:8" ht="50.1" customHeight="1" x14ac:dyDescent="0.2">
      <c r="A21" s="89">
        <v>11</v>
      </c>
      <c r="B21" s="54" t="str">
        <f>'1. Identificación del riesgo'!C22</f>
        <v>Reconocer de manera indebida, facturación con inconsistencias presentada por prestadores de servicios en salud (IPS, ESE) sobre servicios de salud a población pobre no asegurada o servicios no POS, para beneficio propio o de terceros.</v>
      </c>
      <c r="C21" s="116" t="s">
        <v>207</v>
      </c>
      <c r="D21" s="229"/>
      <c r="E21" s="229"/>
      <c r="F21" s="229"/>
      <c r="G21" s="229"/>
      <c r="H21" s="229"/>
    </row>
    <row r="22" spans="1:8" ht="50.1" customHeight="1" x14ac:dyDescent="0.2">
      <c r="A22" s="89">
        <v>12</v>
      </c>
      <c r="B22" s="54" t="str">
        <f>'1. Identificación del riesgo'!C23</f>
        <v>Emitir autorizaciones sanitarias para el funcionamiento de establecimientos comerciales, a sabiendas que no cuentan con el permiso requerido.</v>
      </c>
      <c r="C22" s="116" t="s">
        <v>206</v>
      </c>
      <c r="D22" s="229"/>
      <c r="E22" s="229"/>
      <c r="F22" s="229"/>
      <c r="G22" s="229"/>
      <c r="H22" s="229"/>
    </row>
    <row r="23" spans="1:8" ht="50.1" customHeight="1" x14ac:dyDescent="0.2">
      <c r="A23" s="89">
        <v>13</v>
      </c>
      <c r="B23" s="54" t="str">
        <f>'1. Identificación del riesgo'!C24</f>
        <v>Manipular resultados en procesos de auditorias a las entidades prestadoras de servicios de salud ocultar deficiencias o irregularidades.</v>
      </c>
      <c r="C23" s="116" t="s">
        <v>206</v>
      </c>
      <c r="D23" s="229"/>
      <c r="E23" s="229"/>
      <c r="F23" s="229"/>
      <c r="G23" s="229"/>
      <c r="H23" s="229"/>
    </row>
    <row r="24" spans="1:8" ht="75" customHeight="1" x14ac:dyDescent="0.2">
      <c r="A24" s="89">
        <v>14</v>
      </c>
      <c r="B24" s="54" t="str">
        <f>'1. Identificación del riesgo'!C25</f>
        <v>No aplicar medidas sancionatorias sobre tala de árboles, quemas o alteración de lugares de paisajes que merezcan protección y que no estén autorizados por las autoridades competentes, para favorecer a los infractores</v>
      </c>
      <c r="C24" s="116" t="s">
        <v>207</v>
      </c>
      <c r="D24" s="229"/>
      <c r="E24" s="229"/>
      <c r="F24" s="229"/>
      <c r="G24" s="229"/>
      <c r="H24" s="229"/>
    </row>
    <row r="25" spans="1:8" ht="50.1" customHeight="1" x14ac:dyDescent="0.2">
      <c r="A25" s="89">
        <v>15</v>
      </c>
      <c r="B25" s="54" t="str">
        <f>'1. Identificación del riesgo'!C26</f>
        <v>Conceder permisos o trámite urbanísticos o ambientales sin el lleno de los requisitos para obtener provecho o favorecer a terceros.</v>
      </c>
      <c r="C25" s="116" t="s">
        <v>206</v>
      </c>
      <c r="D25" s="229"/>
      <c r="E25" s="229"/>
      <c r="F25" s="229"/>
      <c r="G25" s="229"/>
      <c r="H25" s="229"/>
    </row>
    <row r="26" spans="1:8" ht="50.1" customHeight="1" x14ac:dyDescent="0.2">
      <c r="A26" s="89">
        <v>16</v>
      </c>
      <c r="B26" s="54" t="str">
        <f>'1. Identificación del riesgo'!C27</f>
        <v xml:space="preserve">Favorecer  a terceros con la autorización de licencias cuyos usos del suelo no se encuentran contemplados en el Plan de Ordenamiento Territorial </v>
      </c>
      <c r="C26" s="116" t="s">
        <v>206</v>
      </c>
      <c r="D26" s="229"/>
      <c r="E26" s="229"/>
      <c r="F26" s="229"/>
      <c r="G26" s="229"/>
      <c r="H26" s="229"/>
    </row>
    <row r="27" spans="1:8" ht="79.5" customHeight="1" x14ac:dyDescent="0.2">
      <c r="A27" s="89">
        <v>17</v>
      </c>
      <c r="B27" s="54" t="str">
        <f>'1. Identificación del riesgo'!C28</f>
        <v>Recibir o solicitar dadivas a los ciudadanos, para, por acción u omisión, actuar a favor de terceros, en desarrollo de las competencias de la Secretaría de Gobierno, relacionadas con la conservación y el restablecimiento del orden público, control de calidad, precios y/o pesas y medidas.</v>
      </c>
      <c r="C27" s="116" t="s">
        <v>206</v>
      </c>
      <c r="D27" s="229"/>
      <c r="E27" s="229"/>
      <c r="F27" s="229"/>
      <c r="G27" s="229"/>
      <c r="H27" s="229"/>
    </row>
    <row r="28" spans="1:8" ht="50.1" customHeight="1" x14ac:dyDescent="0.2">
      <c r="A28" s="89">
        <v>18</v>
      </c>
      <c r="B28" s="54" t="str">
        <f>'1. Identificación del riesgo'!C29</f>
        <v>Expedición de actos administrativos, políticas, lineamientos u orientaciones contrarias a los intereses generales, en relación con la seguridad y convivencia ciudadana u orden público, con el fin de compensar favores políticos o favorecer a terceros</v>
      </c>
      <c r="C28" s="116" t="s">
        <v>205</v>
      </c>
      <c r="D28" s="229"/>
      <c r="E28" s="229"/>
      <c r="F28" s="229"/>
      <c r="G28" s="229"/>
      <c r="H28" s="229"/>
    </row>
    <row r="29" spans="1:8" ht="87" customHeight="1" x14ac:dyDescent="0.2">
      <c r="A29" s="89">
        <v>19</v>
      </c>
      <c r="B29" s="54" t="str">
        <f>'1. Identificación del riesgo'!C30</f>
        <v>Permitir el funcionamiento de manera premeditada,  o no sancionar a establecimientos comerciales o industriales que no están registrados o no cuentan con las licencias y permisos.</v>
      </c>
      <c r="C29" s="116" t="s">
        <v>207</v>
      </c>
      <c r="D29" s="229"/>
      <c r="E29" s="229"/>
      <c r="F29" s="229"/>
      <c r="G29" s="229"/>
      <c r="H29" s="229"/>
    </row>
    <row r="30" spans="1:8" ht="50.1" customHeight="1" x14ac:dyDescent="0.2">
      <c r="A30" s="89">
        <v>20</v>
      </c>
      <c r="B30" s="54" t="str">
        <f>'1. Identificación del riesgo'!C31</f>
        <v>Simular eventos de rendición de cuenta y/o audiencias públicas con participación exclusiva de amigos de la administración y funcionarios, privando o limitando el acceso de los diferentes actores sociales para la formulación de preguntas y/o solicitud de aclaraciones sobre la ejecución del gasto público.</v>
      </c>
      <c r="C30" s="116" t="s">
        <v>207</v>
      </c>
      <c r="D30" s="274"/>
      <c r="E30" s="229"/>
      <c r="F30" s="229"/>
      <c r="G30" s="229"/>
      <c r="H30" s="229"/>
    </row>
    <row r="31" spans="1:8" ht="61.5" customHeight="1" x14ac:dyDescent="0.2">
      <c r="A31" s="89">
        <v>21</v>
      </c>
      <c r="B31" s="54" t="str">
        <f>'1. Identificación del riesgo'!C32</f>
        <v>Impedir el acceso y consulta de documentos a los ciudadanos sobre los archivos públicos o a la expedición de copia de los mismos para proteger intereses personales o de terceros.</v>
      </c>
      <c r="C31" s="116" t="s">
        <v>208</v>
      </c>
    </row>
    <row r="32" spans="1:8" ht="65.25" customHeight="1" x14ac:dyDescent="0.2">
      <c r="A32" s="89">
        <v>22</v>
      </c>
      <c r="B32" s="54" t="str">
        <f>'1. Identificación del riesgo'!C33</f>
        <v>Adulterar información sobre cumplimiento de los términos a las respuestas de las Peticiones, Quejas, Reclamos y Sugerencias para evitar investigaciones, censuras o críticas a la administración.</v>
      </c>
      <c r="C32" s="116" t="s">
        <v>207</v>
      </c>
    </row>
    <row r="33" spans="1:3" ht="48.75" customHeight="1" x14ac:dyDescent="0.2">
      <c r="A33" s="89">
        <v>23</v>
      </c>
      <c r="B33" s="54" t="str">
        <f>'1. Identificación del riesgo'!C34</f>
        <v>Privilegiar por amiguismo o afinidad política o de la administración, a algunos líderes u organizaciones comunitarias en los programas de formación, excluyendo o limitando la participación democrática de otros líderes o personal interesado.</v>
      </c>
      <c r="C33" s="116" t="s">
        <v>206</v>
      </c>
    </row>
    <row r="34" spans="1:3" ht="30" x14ac:dyDescent="0.2">
      <c r="A34" s="89">
        <v>24</v>
      </c>
      <c r="B34" s="54" t="str">
        <f>'1. Identificación del riesgo'!C35</f>
        <v>Recibir o solictar dádivas a los usuarios para gestionar trámites o servicios</v>
      </c>
      <c r="C34" s="116" t="s">
        <v>206</v>
      </c>
    </row>
    <row r="35" spans="1:3" ht="60" x14ac:dyDescent="0.2">
      <c r="A35" s="89">
        <v>25</v>
      </c>
      <c r="B35" s="54" t="str">
        <f>'1. Identificación del riesgo'!C36</f>
        <v xml:space="preserve">Expedición de  actos administrativos, políticas, lineamientos u orientaciones contrarias a los intereses públicos o a las normas vigentes con el fin de compensar favores políticos.
</v>
      </c>
      <c r="C35" s="116" t="s">
        <v>206</v>
      </c>
    </row>
    <row r="36" spans="1:3" ht="45" x14ac:dyDescent="0.2">
      <c r="A36" s="89">
        <v>26</v>
      </c>
      <c r="B36" s="54" t="str">
        <f>'1. Identificación del riesgo'!C37</f>
        <v>Emitir respuestas y/o conceptos jurídicos para favorecer intereses de particulares o terceros, en menoscabo de los intereses de la entidad o colectivos.</v>
      </c>
      <c r="C36" s="116" t="s">
        <v>207</v>
      </c>
    </row>
    <row r="37" spans="1:3" ht="60" x14ac:dyDescent="0.2">
      <c r="A37" s="89">
        <v>27</v>
      </c>
      <c r="B37" s="54" t="str">
        <f>'1. Identificación del riesgo'!C38</f>
        <v>Permitir el funcionamiento, a sabiendas, o no sancionar a establecimientos comerciales o industriales que no están registrados o no cuentan con las licencias y permisos, para sacar provecho o favorecerlos</v>
      </c>
      <c r="C37" s="116" t="s">
        <v>208</v>
      </c>
    </row>
    <row r="38" spans="1:3" ht="45" x14ac:dyDescent="0.2">
      <c r="A38" s="89">
        <v>28</v>
      </c>
      <c r="B38" s="54" t="str">
        <f>'1. Identificación del riesgo'!C39</f>
        <v>No reportar irregularidades técnicas en el cumplimiento de contratos, convenios y programas con el fin de beneficiar a terceros.</v>
      </c>
      <c r="C38" s="116" t="s">
        <v>208</v>
      </c>
    </row>
    <row r="39" spans="1:3" ht="30" x14ac:dyDescent="0.2">
      <c r="A39" s="89">
        <v>29</v>
      </c>
      <c r="B39" s="54" t="str">
        <f>'1. Identificación del riesgo'!C40</f>
        <v>Pagar cuentas sin el lleno de requisitos legales y reglamentarios establecidos en los procedimientos internos</v>
      </c>
      <c r="C39" s="116" t="s">
        <v>205</v>
      </c>
    </row>
    <row r="40" spans="1:3" ht="45" x14ac:dyDescent="0.2">
      <c r="A40" s="89">
        <v>30</v>
      </c>
      <c r="B40" s="54" t="str">
        <f>'1. Identificación del riesgo'!C41</f>
        <v>Conceder incentivos tributarios no autorizados o vigentes a contribuyentes, para obtener provecho o favorecer a terceros.</v>
      </c>
      <c r="C40" s="116" t="s">
        <v>206</v>
      </c>
    </row>
    <row r="41" spans="1:3" ht="30" x14ac:dyDescent="0.2">
      <c r="A41" s="89">
        <v>31</v>
      </c>
      <c r="B41" s="54" t="str">
        <f>'1. Identificación del riesgo'!C42</f>
        <v>Solicitar dadivas a Contratistas para garantizar el pago de sus cuentas en menos tiempo.</v>
      </c>
      <c r="C41" s="116" t="s">
        <v>205</v>
      </c>
    </row>
    <row r="42" spans="1:3" ht="45" x14ac:dyDescent="0.2">
      <c r="A42" s="89">
        <v>32</v>
      </c>
      <c r="B42" s="54" t="str">
        <f>'1. Identificación del riesgo'!C43</f>
        <v>Suscribir contratos, a sabiendas, sin el lleno de requisitos legales esenciales en el proceso para favorecer a un proponente.</v>
      </c>
      <c r="C42" s="116" t="s">
        <v>205</v>
      </c>
    </row>
    <row r="43" spans="1:3" ht="30" x14ac:dyDescent="0.2">
      <c r="A43" s="89">
        <v>33</v>
      </c>
      <c r="B43" s="54" t="str">
        <f>'1. Identificación del riesgo'!C44</f>
        <v>Contratar, a sabiendas, con contratistas inhabilitados o con incompatibilidades.</v>
      </c>
      <c r="C43" s="116" t="s">
        <v>205</v>
      </c>
    </row>
    <row r="44" spans="1:3" ht="30" x14ac:dyDescent="0.2">
      <c r="A44" s="89">
        <v>34</v>
      </c>
      <c r="B44" s="54" t="str">
        <f>'1. Identificación del riesgo'!C45</f>
        <v>Deficiencias delilberadas en la planeacion de los contratos para favorecer a terceros.</v>
      </c>
      <c r="C44" s="116" t="s">
        <v>207</v>
      </c>
    </row>
    <row r="45" spans="1:3" ht="30" x14ac:dyDescent="0.2">
      <c r="A45" s="89">
        <v>35</v>
      </c>
      <c r="B45" s="54" t="str">
        <f>'1. Identificación del riesgo'!C46</f>
        <v>Elaboración de pliegos de condiciones direccionados para favorecer a un proponente en particular.</v>
      </c>
      <c r="C45" s="116" t="s">
        <v>207</v>
      </c>
    </row>
    <row r="46" spans="1:3" ht="30" x14ac:dyDescent="0.2">
      <c r="A46" s="89">
        <v>36</v>
      </c>
      <c r="B46" s="54" t="str">
        <f>'1. Identificación del riesgo'!C47</f>
        <v>favorecer a los contratistas  no aplicando los descuentos de ley Retención, Ica etc</v>
      </c>
      <c r="C46" s="116" t="s">
        <v>205</v>
      </c>
    </row>
    <row r="47" spans="1:3" ht="30" x14ac:dyDescent="0.2">
      <c r="A47" s="89">
        <v>37</v>
      </c>
      <c r="B47" s="54" t="str">
        <f>'1. Identificación del riesgo'!C48</f>
        <v xml:space="preserve">Designar supervisor o interventor que no cuente con idoneidad, con el fin de favorecer al contratista </v>
      </c>
      <c r="C47" s="116" t="s">
        <v>206</v>
      </c>
    </row>
    <row r="48" spans="1:3" ht="30" x14ac:dyDescent="0.2">
      <c r="A48" s="89">
        <v>38</v>
      </c>
      <c r="B48" s="54" t="str">
        <f>'1. Identificación del riesgo'!C49</f>
        <v xml:space="preserve">Deficiencias deliberadas en supervision e interventoría de contratos </v>
      </c>
      <c r="C48" s="116" t="s">
        <v>206</v>
      </c>
    </row>
    <row r="49" spans="1:3" ht="45" x14ac:dyDescent="0.2">
      <c r="A49" s="89">
        <v>39</v>
      </c>
      <c r="B49" s="54" t="str">
        <f>'1. Identificación del riesgo'!C50</f>
        <v>Adulterar, modificar, sustraer o eliminar datos o información sensible, confidencial o reservada en beneficio propio o de terceros</v>
      </c>
      <c r="C49" s="116" t="s">
        <v>206</v>
      </c>
    </row>
    <row r="50" spans="1:3" ht="30" x14ac:dyDescent="0.2">
      <c r="A50" s="89">
        <v>40</v>
      </c>
      <c r="B50" s="54" t="str">
        <f>'1. Identificación del riesgo'!C51</f>
        <v>Facilitar el hurto de equipos de cómputo o de bienes del inventario de la entidad.</v>
      </c>
      <c r="C50" s="116" t="s">
        <v>205</v>
      </c>
    </row>
    <row r="51" spans="1:3" ht="30" x14ac:dyDescent="0.2">
      <c r="A51" s="89">
        <v>41</v>
      </c>
      <c r="B51" s="54" t="str">
        <f>'1. Identificación del riesgo'!C52</f>
        <v>Expedir certificaciones laborales inconsistentes con la realidad para obtener provechos o favorecer a terceros</v>
      </c>
      <c r="C51" s="116" t="s">
        <v>205</v>
      </c>
    </row>
    <row r="52" spans="1:3" ht="30" x14ac:dyDescent="0.2">
      <c r="A52" s="89">
        <v>42</v>
      </c>
      <c r="B52" s="54" t="str">
        <f>'1. Identificación del riesgo'!C53</f>
        <v>Posesión de funcionarios sin el cumplimiento de requisitos de Ley por presiones políticas</v>
      </c>
      <c r="C52" s="116" t="s">
        <v>206</v>
      </c>
    </row>
    <row r="53" spans="1:3" ht="30" x14ac:dyDescent="0.2">
      <c r="A53" s="89">
        <v>43</v>
      </c>
      <c r="B53" s="54" t="str">
        <f>'1. Identificación del riesgo'!C54</f>
        <v>Alteración de la nómina con el fin de beneficiar a un compañero o, asimismo.</v>
      </c>
      <c r="C53" s="116" t="s">
        <v>206</v>
      </c>
    </row>
    <row r="54" spans="1:3" ht="45" x14ac:dyDescent="0.2">
      <c r="A54" s="89">
        <v>44</v>
      </c>
      <c r="B54" s="54" t="str">
        <f>'1. Identificación del riesgo'!C55</f>
        <v>Manipular la selección de funcionarios para  incentivos y actividades de bienestar para favorecer a unos en particular o sacar provecho propio</v>
      </c>
      <c r="C54" s="116" t="s">
        <v>206</v>
      </c>
    </row>
    <row r="55" spans="1:3" ht="45" x14ac:dyDescent="0.2">
      <c r="A55" s="89">
        <v>45</v>
      </c>
      <c r="B55" s="54" t="str">
        <f>'1. Identificación del riesgo'!C56</f>
        <v>Recibir dádivas o prebendas de los interesados en los procesos de capacitación y bienestar social, facilitando la preferencia de éstos en las actividades de bienestar</v>
      </c>
      <c r="C55" s="116" t="s">
        <v>206</v>
      </c>
    </row>
    <row r="56" spans="1:3" ht="60" x14ac:dyDescent="0.2">
      <c r="A56" s="89">
        <v>46</v>
      </c>
      <c r="B56" s="54" t="str">
        <f>'1. Identificación del riesgo'!C57</f>
        <v>Pérdida, ocultamiento y modificación indebida de documentos para favorecer a terceros (adulteración de registros, falsificación de firmas, fuga de información sensible)</v>
      </c>
      <c r="C56" s="116" t="s">
        <v>205</v>
      </c>
    </row>
    <row r="57" spans="1:3" ht="60" x14ac:dyDescent="0.2">
      <c r="A57" s="89">
        <v>47</v>
      </c>
      <c r="B57" s="54" t="str">
        <f>'1. Identificación del riesgo'!C58</f>
        <v>Filtración de información clasificada y reservada que reposa en los archivos de la entidad, para favorecer a investigados, infractores, sujetos vigilados, peticionarios, demandantes o accionantes.</v>
      </c>
      <c r="C57" s="116" t="s">
        <v>206</v>
      </c>
    </row>
    <row r="58" spans="1:3" ht="45" x14ac:dyDescent="0.2">
      <c r="A58" s="89">
        <v>48</v>
      </c>
      <c r="B58" s="54" t="str">
        <f>'1. Identificación del riesgo'!C59</f>
        <v>Expedir certificación de cumplimiento o supervisión de un contrato sin haber cumplido con el objeto de éste para beneficiar a un tercero.</v>
      </c>
      <c r="C58" s="116" t="s">
        <v>207</v>
      </c>
    </row>
    <row r="59" spans="1:3" ht="60" x14ac:dyDescent="0.2">
      <c r="A59" s="89">
        <v>49</v>
      </c>
      <c r="B59" s="54" t="str">
        <f>'1. Identificación del riesgo'!C60</f>
        <v>Ocultar en los informes de Control Interno irregularidades o deficiencias o conceptualizar favorablemente, contrario a las evidencias, con el fin de conseguir algún beneficio particular para sí o para terceros.</v>
      </c>
      <c r="C59" s="116" t="s">
        <v>206</v>
      </c>
    </row>
    <row r="60" spans="1:3" ht="30" x14ac:dyDescent="0.2">
      <c r="A60" s="89">
        <v>50</v>
      </c>
      <c r="B60" s="54" t="str">
        <f>'1. Identificación del riesgo'!C61</f>
        <v>Ingresar datos falsos en sistemas de información para favorecer a sí mismo, o a terceros.</v>
      </c>
      <c r="C60" s="116" t="s">
        <v>206</v>
      </c>
    </row>
    <row r="61" spans="1:3" ht="45" x14ac:dyDescent="0.2">
      <c r="A61" s="89">
        <v>51</v>
      </c>
      <c r="B61" s="54" t="str">
        <f>'1. Identificación del riesgo'!C62</f>
        <v>Realizar un programa o plan anual de auditoría excluyendo un área sensible de evaluación que incida el beneficio personal de funcionarios.</v>
      </c>
      <c r="C61" s="116" t="s">
        <v>205</v>
      </c>
    </row>
  </sheetData>
  <mergeCells count="7">
    <mergeCell ref="E9:H9"/>
    <mergeCell ref="A9:C9"/>
    <mergeCell ref="I1:I1048576"/>
    <mergeCell ref="E16:H30"/>
    <mergeCell ref="A6:H6"/>
    <mergeCell ref="D7:D30"/>
    <mergeCell ref="A1:H5"/>
  </mergeCells>
  <pageMargins left="0.7" right="0.7" top="0.75" bottom="0.75" header="0.3" footer="0.3"/>
  <pageSetup paperSize="9" scale="65" orientation="landscape" horizontalDpi="0" verticalDpi="0"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'NO TOCAR'!$D$25:$D$29</xm:f>
          </x14:formula1>
          <xm:sqref>C11:C12 C14:C61</xm:sqref>
        </x14:dataValidation>
        <x14:dataValidation type="list" allowBlank="1" showInputMessage="1" showErrorMessage="1">
          <x14:formula1>
            <xm:f>'[1]NO TOCAR'!#REF!</xm:f>
          </x14:formula1>
          <xm:sqref>C13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F0"/>
  </sheetPr>
  <dimension ref="A1:AP56"/>
  <sheetViews>
    <sheetView zoomScale="50" zoomScaleNormal="50" workbookViewId="0">
      <selection activeCell="B9" sqref="B9"/>
    </sheetView>
  </sheetViews>
  <sheetFormatPr baseColWidth="10" defaultRowHeight="15" x14ac:dyDescent="0.2"/>
  <cols>
    <col min="1" max="1" width="7" style="1" customWidth="1"/>
    <col min="2" max="2" width="57.7109375" style="64" customWidth="1"/>
    <col min="3" max="3" width="11.42578125" style="1"/>
    <col min="4" max="4" width="9.42578125" style="1" hidden="1" customWidth="1"/>
    <col min="5" max="5" width="10" style="1" customWidth="1"/>
    <col min="6" max="6" width="9.140625" style="1" hidden="1" customWidth="1"/>
    <col min="7" max="7" width="11.42578125" style="1"/>
    <col min="8" max="8" width="13.42578125" style="1" hidden="1" customWidth="1"/>
    <col min="9" max="9" width="11.42578125" style="1"/>
    <col min="10" max="10" width="10.5703125" style="1" hidden="1" customWidth="1"/>
    <col min="11" max="11" width="11.42578125" style="1"/>
    <col min="12" max="12" width="8.28515625" style="1" hidden="1" customWidth="1"/>
    <col min="13" max="13" width="11.42578125" style="1"/>
    <col min="14" max="14" width="9.42578125" style="1" hidden="1" customWidth="1"/>
    <col min="15" max="15" width="11.42578125" style="1"/>
    <col min="16" max="16" width="8" style="1" hidden="1" customWidth="1"/>
    <col min="17" max="17" width="11.42578125" style="1"/>
    <col min="18" max="18" width="8.28515625" style="1" hidden="1" customWidth="1"/>
    <col min="19" max="19" width="11.42578125" style="1"/>
    <col min="20" max="20" width="5.140625" style="1" hidden="1" customWidth="1"/>
    <col min="21" max="21" width="11.42578125" style="1"/>
    <col min="22" max="22" width="8.5703125" style="1" hidden="1" customWidth="1"/>
    <col min="23" max="23" width="14.42578125" style="1" customWidth="1"/>
    <col min="24" max="24" width="8" style="1" hidden="1" customWidth="1"/>
    <col min="25" max="25" width="17.140625" style="1" customWidth="1"/>
    <col min="26" max="26" width="6" style="1" hidden="1" customWidth="1"/>
    <col min="27" max="27" width="11.42578125" style="1"/>
    <col min="28" max="28" width="7.7109375" style="1" hidden="1" customWidth="1"/>
    <col min="29" max="29" width="11.42578125" style="1"/>
    <col min="30" max="30" width="6.28515625" style="1" hidden="1" customWidth="1"/>
    <col min="31" max="31" width="11.42578125" style="1"/>
    <col min="32" max="32" width="4.28515625" style="1" hidden="1" customWidth="1"/>
    <col min="33" max="33" width="11.42578125" style="1"/>
    <col min="34" max="34" width="4.5703125" style="1" hidden="1" customWidth="1"/>
    <col min="35" max="35" width="11.42578125" style="1"/>
    <col min="36" max="36" width="5.140625" style="1" hidden="1" customWidth="1"/>
    <col min="37" max="37" width="11.42578125" style="1"/>
    <col min="38" max="38" width="4" style="1" hidden="1" customWidth="1"/>
    <col min="39" max="39" width="11.42578125" style="1"/>
    <col min="40" max="40" width="12.85546875" style="1" hidden="1" customWidth="1"/>
    <col min="41" max="41" width="9.140625" style="1" hidden="1" customWidth="1"/>
    <col min="42" max="42" width="24.85546875" style="1" customWidth="1"/>
    <col min="43" max="16384" width="11.42578125" style="1"/>
  </cols>
  <sheetData>
    <row r="1" spans="1:42" ht="15.75" x14ac:dyDescent="0.25">
      <c r="A1" s="280" t="s">
        <v>193</v>
      </c>
      <c r="B1" s="280"/>
      <c r="C1" s="280"/>
      <c r="D1" s="280"/>
      <c r="E1" s="280"/>
      <c r="F1" s="280"/>
      <c r="G1" s="280"/>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row>
    <row r="2" spans="1:42" x14ac:dyDescent="0.2">
      <c r="A2" s="229"/>
      <c r="B2" s="229"/>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row>
    <row r="3" spans="1:42" x14ac:dyDescent="0.2">
      <c r="A3" s="283" t="s">
        <v>125</v>
      </c>
      <c r="B3" s="283" t="s">
        <v>0</v>
      </c>
      <c r="C3" s="281" t="s">
        <v>145</v>
      </c>
      <c r="D3" s="282"/>
      <c r="E3" s="282"/>
      <c r="F3" s="282"/>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s="282"/>
      <c r="AG3" s="282"/>
      <c r="AH3" s="282"/>
      <c r="AI3" s="282"/>
      <c r="AJ3" s="282"/>
      <c r="AK3" s="282"/>
      <c r="AL3" s="282"/>
      <c r="AM3" s="282"/>
      <c r="AN3" s="282"/>
      <c r="AO3" s="286" t="s">
        <v>147</v>
      </c>
      <c r="AP3" s="286"/>
    </row>
    <row r="4" spans="1:42" x14ac:dyDescent="0.2">
      <c r="A4" s="284"/>
      <c r="B4" s="284"/>
      <c r="C4" s="94">
        <v>1</v>
      </c>
      <c r="D4" s="94" t="s">
        <v>146</v>
      </c>
      <c r="E4" s="94">
        <v>2</v>
      </c>
      <c r="F4" s="94" t="s">
        <v>146</v>
      </c>
      <c r="G4" s="94">
        <v>3</v>
      </c>
      <c r="H4" s="94" t="s">
        <v>146</v>
      </c>
      <c r="I4" s="94">
        <v>4</v>
      </c>
      <c r="J4" s="94" t="s">
        <v>146</v>
      </c>
      <c r="K4" s="94">
        <v>5</v>
      </c>
      <c r="L4" s="94" t="s">
        <v>146</v>
      </c>
      <c r="M4" s="94">
        <v>6</v>
      </c>
      <c r="N4" s="94" t="s">
        <v>146</v>
      </c>
      <c r="O4" s="94">
        <v>7</v>
      </c>
      <c r="P4" s="94" t="s">
        <v>146</v>
      </c>
      <c r="Q4" s="94">
        <v>8</v>
      </c>
      <c r="R4" s="94" t="s">
        <v>146</v>
      </c>
      <c r="S4" s="94">
        <v>9</v>
      </c>
      <c r="T4" s="94" t="s">
        <v>146</v>
      </c>
      <c r="U4" s="94">
        <v>10</v>
      </c>
      <c r="V4" s="94" t="s">
        <v>146</v>
      </c>
      <c r="W4" s="94">
        <v>11</v>
      </c>
      <c r="X4" s="94" t="s">
        <v>146</v>
      </c>
      <c r="Y4" s="94">
        <v>12</v>
      </c>
      <c r="Z4" s="94" t="s">
        <v>146</v>
      </c>
      <c r="AA4" s="94">
        <v>13</v>
      </c>
      <c r="AB4" s="94" t="s">
        <v>146</v>
      </c>
      <c r="AC4" s="94">
        <v>14</v>
      </c>
      <c r="AD4" s="94" t="s">
        <v>146</v>
      </c>
      <c r="AE4" s="94">
        <v>15</v>
      </c>
      <c r="AF4" s="94" t="s">
        <v>146</v>
      </c>
      <c r="AG4" s="94">
        <v>16</v>
      </c>
      <c r="AH4" s="94" t="s">
        <v>146</v>
      </c>
      <c r="AI4" s="94">
        <v>17</v>
      </c>
      <c r="AJ4" s="94" t="s">
        <v>146</v>
      </c>
      <c r="AK4" s="94">
        <v>18</v>
      </c>
      <c r="AL4" s="94" t="s">
        <v>146</v>
      </c>
      <c r="AM4" s="94">
        <v>19</v>
      </c>
      <c r="AN4" s="48" t="s">
        <v>146</v>
      </c>
      <c r="AO4" s="286"/>
      <c r="AP4" s="286"/>
    </row>
    <row r="5" spans="1:42" ht="72" x14ac:dyDescent="0.2">
      <c r="A5" s="285"/>
      <c r="B5" s="285"/>
      <c r="C5" s="95" t="s">
        <v>126</v>
      </c>
      <c r="D5" s="95"/>
      <c r="E5" s="96" t="s">
        <v>127</v>
      </c>
      <c r="F5" s="96"/>
      <c r="G5" s="95" t="s">
        <v>128</v>
      </c>
      <c r="H5" s="95"/>
      <c r="I5" s="96" t="s">
        <v>129</v>
      </c>
      <c r="J5" s="96"/>
      <c r="K5" s="95" t="s">
        <v>130</v>
      </c>
      <c r="L5" s="95"/>
      <c r="M5" s="95" t="s">
        <v>131</v>
      </c>
      <c r="N5" s="95"/>
      <c r="O5" s="95" t="s">
        <v>132</v>
      </c>
      <c r="P5" s="95"/>
      <c r="Q5" s="97" t="s">
        <v>133</v>
      </c>
      <c r="R5" s="97"/>
      <c r="S5" s="95" t="s">
        <v>134</v>
      </c>
      <c r="T5" s="95"/>
      <c r="U5" s="95" t="s">
        <v>135</v>
      </c>
      <c r="V5" s="95"/>
      <c r="W5" s="95" t="s">
        <v>136</v>
      </c>
      <c r="X5" s="95"/>
      <c r="Y5" s="95" t="s">
        <v>137</v>
      </c>
      <c r="Z5" s="95"/>
      <c r="AA5" s="95" t="s">
        <v>138</v>
      </c>
      <c r="AB5" s="95"/>
      <c r="AC5" s="95" t="s">
        <v>139</v>
      </c>
      <c r="AD5" s="95"/>
      <c r="AE5" s="95" t="s">
        <v>140</v>
      </c>
      <c r="AF5" s="95"/>
      <c r="AG5" s="95" t="s">
        <v>141</v>
      </c>
      <c r="AH5" s="95"/>
      <c r="AI5" s="95" t="s">
        <v>142</v>
      </c>
      <c r="AJ5" s="95"/>
      <c r="AK5" s="95" t="s">
        <v>143</v>
      </c>
      <c r="AL5" s="95"/>
      <c r="AM5" s="95" t="s">
        <v>144</v>
      </c>
      <c r="AN5" s="49" t="s">
        <v>144</v>
      </c>
      <c r="AO5" s="286"/>
      <c r="AP5" s="286"/>
    </row>
    <row r="6" spans="1:42" ht="60" x14ac:dyDescent="0.2">
      <c r="A6" s="45">
        <v>1</v>
      </c>
      <c r="B6" s="77" t="str">
        <f>'1. Identificación del riesgo'!C12</f>
        <v>Direccionar  en favor de terceros, orientaciones para la formulación de planes, proyectos programas, políticas o estrategias, contraviniendo normas, procedimientos, instancias y lineamientos institucionales y/o legales</v>
      </c>
      <c r="C6" s="46" t="s">
        <v>26</v>
      </c>
      <c r="D6" s="46">
        <f>IF(C6="SI","1")+IF(C6="NO","0")</f>
        <v>1</v>
      </c>
      <c r="E6" s="46" t="s">
        <v>26</v>
      </c>
      <c r="F6" s="46">
        <f>IF(E6="SI","1")+IF(E6="NO","0")</f>
        <v>1</v>
      </c>
      <c r="G6" s="46" t="s">
        <v>26</v>
      </c>
      <c r="H6" s="46">
        <f>IF(G6="SI","1")+IF(G6="NO","0")</f>
        <v>1</v>
      </c>
      <c r="I6" s="46" t="s">
        <v>26</v>
      </c>
      <c r="J6" s="46">
        <f>IF(I6="SI","1")+IF(I6="NO","0")</f>
        <v>1</v>
      </c>
      <c r="K6" s="46" t="s">
        <v>26</v>
      </c>
      <c r="L6" s="46">
        <f>IF(K6="SI","1")+IF(K6="NO","0")</f>
        <v>1</v>
      </c>
      <c r="M6" s="46" t="s">
        <v>1</v>
      </c>
      <c r="N6" s="46">
        <f>IF(M6="SI","1")+IF(M6="NO","0")</f>
        <v>0</v>
      </c>
      <c r="O6" s="46" t="s">
        <v>26</v>
      </c>
      <c r="P6" s="46">
        <f>IF(O6="SI","1")+IF(O6="NO","0")</f>
        <v>1</v>
      </c>
      <c r="Q6" s="46" t="s">
        <v>1</v>
      </c>
      <c r="R6" s="46">
        <f>IF(Q6="SI","1")+IF(Q6="NO","0")</f>
        <v>0</v>
      </c>
      <c r="S6" s="46" t="s">
        <v>1</v>
      </c>
      <c r="T6" s="46">
        <f>IF(S6="SI","1")+IF(S6="NO","0")</f>
        <v>0</v>
      </c>
      <c r="U6" s="46" t="s">
        <v>26</v>
      </c>
      <c r="V6" s="46">
        <f>IF(U6="SI","1")+IF(U6="NO","0")</f>
        <v>1</v>
      </c>
      <c r="W6" s="46" t="s">
        <v>26</v>
      </c>
      <c r="X6" s="46">
        <f>IF(W6="SI","1")+IF(W6="NO","0")</f>
        <v>1</v>
      </c>
      <c r="Y6" s="46" t="s">
        <v>26</v>
      </c>
      <c r="Z6" s="46">
        <f>IF(Y6="SI","1")+IF(Y6="NO","0")</f>
        <v>1</v>
      </c>
      <c r="AA6" s="46" t="s">
        <v>1</v>
      </c>
      <c r="AB6" s="46">
        <f>IF(AA6="SI","1")+IF(AA6="NO","0")</f>
        <v>0</v>
      </c>
      <c r="AC6" s="46" t="s">
        <v>26</v>
      </c>
      <c r="AD6" s="46">
        <f>IF(AC6="SI","1")+IF(AC6="NO","0")</f>
        <v>1</v>
      </c>
      <c r="AE6" s="46" t="s">
        <v>26</v>
      </c>
      <c r="AF6" s="46">
        <f>IF(AE6="SI","1")+IF(AE6="NO","0")</f>
        <v>1</v>
      </c>
      <c r="AG6" s="46" t="s">
        <v>1</v>
      </c>
      <c r="AH6" s="46">
        <f>IF(AG6="SI","1")+IF(AG6="NO","0")</f>
        <v>0</v>
      </c>
      <c r="AI6" s="46" t="s">
        <v>26</v>
      </c>
      <c r="AJ6" s="46">
        <f>IF(AI6="SI","1")+IF(AI6="NO","0")</f>
        <v>1</v>
      </c>
      <c r="AK6" s="46" t="s">
        <v>26</v>
      </c>
      <c r="AL6" s="46">
        <f>IF(AK6="SI","1")+IF(AK6="NO","0")</f>
        <v>1</v>
      </c>
      <c r="AM6" s="46" t="s">
        <v>1</v>
      </c>
      <c r="AN6" s="46">
        <f t="shared" ref="AN6:AN25" si="0">IF(AM6="SI","1")+IF(AM6="NO","0")</f>
        <v>0</v>
      </c>
      <c r="AO6" s="98">
        <f>D6+F6+H6+J6+L6+N6+P6+R6+T6+V6+X6+Z6+AB6+AD6+AF6+AH6+AJ6+AL6+AN6</f>
        <v>13</v>
      </c>
      <c r="AP6" s="99" t="str">
        <f>IF(AO6&lt;=5,"MODERADO",IF(AO6&lt;=11,"MAYOR",IF(AO6&lt;=19,"CATASTRÓFICO","error")))</f>
        <v>CATASTRÓFICO</v>
      </c>
    </row>
    <row r="7" spans="1:42" ht="106.5" customHeight="1" x14ac:dyDescent="0.2">
      <c r="A7" s="45">
        <v>2</v>
      </c>
      <c r="B7" s="77"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C7" s="46" t="s">
        <v>6</v>
      </c>
      <c r="D7" s="46">
        <f t="shared" ref="D7:D8" si="1">IF(C7="SI","1")+IF(C7="NO","0")</f>
        <v>1</v>
      </c>
      <c r="E7" s="46" t="s">
        <v>26</v>
      </c>
      <c r="F7" s="46">
        <f t="shared" ref="F7:F8" si="2">IF(E7="SI","1")+IF(E7="NO","0")</f>
        <v>1</v>
      </c>
      <c r="G7" s="46" t="s">
        <v>26</v>
      </c>
      <c r="H7" s="46">
        <f t="shared" ref="H7:J8" si="3">IF(G7="SI","1")+IF(G7="NO","0")</f>
        <v>1</v>
      </c>
      <c r="I7" s="46" t="s">
        <v>26</v>
      </c>
      <c r="J7" s="46">
        <f t="shared" ref="J7" si="4">IF(I7="SI","1")+IF(I7="NO","0")</f>
        <v>1</v>
      </c>
      <c r="K7" s="46" t="s">
        <v>26</v>
      </c>
      <c r="L7" s="46">
        <f t="shared" ref="L7:L8" si="5">IF(K7="SI","1")+IF(K7="NO","0")</f>
        <v>1</v>
      </c>
      <c r="M7" s="46" t="s">
        <v>1</v>
      </c>
      <c r="N7" s="46">
        <f t="shared" ref="N7:N8" si="6">IF(M7="SI","1")+IF(M7="NO","0")</f>
        <v>0</v>
      </c>
      <c r="O7" s="46" t="s">
        <v>26</v>
      </c>
      <c r="P7" s="46">
        <f t="shared" ref="P7:P8" si="7">IF(O7="SI","1")+IF(O7="NO","0")</f>
        <v>1</v>
      </c>
      <c r="Q7" s="46" t="s">
        <v>1</v>
      </c>
      <c r="R7" s="46">
        <f t="shared" ref="R7:R8" si="8">IF(Q7="SI","1")+IF(Q7="NO","0")</f>
        <v>0</v>
      </c>
      <c r="S7" s="46" t="s">
        <v>1</v>
      </c>
      <c r="T7" s="46">
        <f t="shared" ref="T7:T8" si="9">IF(S7="SI","1")+IF(S7="NO","0")</f>
        <v>0</v>
      </c>
      <c r="U7" s="46" t="s">
        <v>26</v>
      </c>
      <c r="V7" s="46">
        <f t="shared" ref="V7:V8" si="10">IF(U7="SI","1")+IF(U7="NO","0")</f>
        <v>1</v>
      </c>
      <c r="W7" s="46" t="s">
        <v>26</v>
      </c>
      <c r="X7" s="46">
        <f t="shared" ref="X7:X8" si="11">IF(W7="SI","1")+IF(W7="NO","0")</f>
        <v>1</v>
      </c>
      <c r="Y7" s="46" t="s">
        <v>26</v>
      </c>
      <c r="Z7" s="46">
        <f t="shared" ref="Z7:Z8" si="12">IF(Y7="SI","1")+IF(Y7="NO","0")</f>
        <v>1</v>
      </c>
      <c r="AA7" s="46" t="s">
        <v>1</v>
      </c>
      <c r="AB7" s="46">
        <f t="shared" ref="AB7:AB8" si="13">IF(AA7="SI","1")+IF(AA7="NO","0")</f>
        <v>0</v>
      </c>
      <c r="AC7" s="46" t="s">
        <v>1</v>
      </c>
      <c r="AD7" s="46">
        <f t="shared" ref="AD7:AD8" si="14">IF(AC7="SI","1")+IF(AC7="NO","0")</f>
        <v>0</v>
      </c>
      <c r="AE7" s="46" t="s">
        <v>1</v>
      </c>
      <c r="AF7" s="46">
        <f t="shared" ref="AF7:AF8" si="15">IF(AE7="SI","1")+IF(AE7="NO","0")</f>
        <v>0</v>
      </c>
      <c r="AG7" s="46" t="s">
        <v>1</v>
      </c>
      <c r="AH7" s="46">
        <f t="shared" ref="AH7:AH8" si="16">IF(AG7="SI","1")+IF(AG7="NO","0")</f>
        <v>0</v>
      </c>
      <c r="AI7" s="46" t="s">
        <v>1</v>
      </c>
      <c r="AJ7" s="46">
        <f t="shared" ref="AJ7:AJ8" si="17">IF(AI7="SI","1")+IF(AI7="NO","0")</f>
        <v>0</v>
      </c>
      <c r="AK7" s="46" t="s">
        <v>1</v>
      </c>
      <c r="AL7" s="46">
        <f t="shared" ref="AL7:AL8" si="18">IF(AK7="SI","1")+IF(AK7="NO","0")</f>
        <v>0</v>
      </c>
      <c r="AM7" s="46" t="s">
        <v>1</v>
      </c>
      <c r="AN7" s="46">
        <f t="shared" si="0"/>
        <v>0</v>
      </c>
      <c r="AO7" s="98">
        <f t="shared" ref="AO7:AO56" si="19">D7+F7+H7+J7+L7+N7+P7+R7+T7+V7+X7+Z7+AB7+AD7+AF7+AH7+AJ7+AL7+AN7</f>
        <v>9</v>
      </c>
      <c r="AP7" s="99" t="str">
        <f t="shared" ref="AP7:AP56" si="20">IF(AO7&lt;=5,"MODERADO",IF(AO7&lt;=11,"MAYOR",IF(AO7&lt;=19,"CATASTRÓFICO","error")))</f>
        <v>MAYOR</v>
      </c>
    </row>
    <row r="8" spans="1:42" ht="60" x14ac:dyDescent="0.2">
      <c r="A8" s="45">
        <v>3</v>
      </c>
      <c r="B8" s="77" t="str">
        <f>'1. Identificación del riesgo'!C14</f>
        <v>Alteración de los resultados de evaluación de los planes de acción, anticorrupción, mapas de riesgos u otros, con el fin de ocultar deficiencias o incumplimiento de metas y de actividades.</v>
      </c>
      <c r="C8" s="46" t="s">
        <v>26</v>
      </c>
      <c r="D8" s="46">
        <f t="shared" si="1"/>
        <v>1</v>
      </c>
      <c r="E8" s="46" t="s">
        <v>26</v>
      </c>
      <c r="F8" s="46">
        <f t="shared" si="2"/>
        <v>1</v>
      </c>
      <c r="G8" s="46" t="s">
        <v>26</v>
      </c>
      <c r="H8" s="46">
        <f t="shared" si="3"/>
        <v>1</v>
      </c>
      <c r="I8" s="46" t="s">
        <v>26</v>
      </c>
      <c r="J8" s="46">
        <f t="shared" si="3"/>
        <v>1</v>
      </c>
      <c r="K8" s="46" t="s">
        <v>26</v>
      </c>
      <c r="L8" s="46">
        <f t="shared" si="5"/>
        <v>1</v>
      </c>
      <c r="M8" s="46" t="s">
        <v>1</v>
      </c>
      <c r="N8" s="46">
        <f t="shared" si="6"/>
        <v>0</v>
      </c>
      <c r="O8" s="46" t="s">
        <v>1</v>
      </c>
      <c r="P8" s="46">
        <f t="shared" si="7"/>
        <v>0</v>
      </c>
      <c r="Q8" s="46" t="s">
        <v>1</v>
      </c>
      <c r="R8" s="46">
        <f t="shared" si="8"/>
        <v>0</v>
      </c>
      <c r="S8" s="46" t="s">
        <v>26</v>
      </c>
      <c r="T8" s="46">
        <f t="shared" si="9"/>
        <v>1</v>
      </c>
      <c r="U8" s="46" t="s">
        <v>26</v>
      </c>
      <c r="V8" s="46">
        <f t="shared" si="10"/>
        <v>1</v>
      </c>
      <c r="W8" s="46" t="s">
        <v>26</v>
      </c>
      <c r="X8" s="46">
        <f t="shared" si="11"/>
        <v>1</v>
      </c>
      <c r="Y8" s="46" t="s">
        <v>26</v>
      </c>
      <c r="Z8" s="46">
        <f t="shared" si="12"/>
        <v>1</v>
      </c>
      <c r="AA8" s="46" t="s">
        <v>1</v>
      </c>
      <c r="AB8" s="46">
        <f t="shared" si="13"/>
        <v>0</v>
      </c>
      <c r="AC8" s="46" t="s">
        <v>26</v>
      </c>
      <c r="AD8" s="46">
        <f t="shared" si="14"/>
        <v>1</v>
      </c>
      <c r="AE8" s="46" t="s">
        <v>26</v>
      </c>
      <c r="AF8" s="46">
        <f t="shared" si="15"/>
        <v>1</v>
      </c>
      <c r="AG8" s="46" t="s">
        <v>1</v>
      </c>
      <c r="AH8" s="46">
        <f t="shared" si="16"/>
        <v>0</v>
      </c>
      <c r="AI8" s="46" t="s">
        <v>26</v>
      </c>
      <c r="AJ8" s="46">
        <f t="shared" si="17"/>
        <v>1</v>
      </c>
      <c r="AK8" s="46" t="s">
        <v>26</v>
      </c>
      <c r="AL8" s="46">
        <f t="shared" si="18"/>
        <v>1</v>
      </c>
      <c r="AM8" s="46" t="s">
        <v>1</v>
      </c>
      <c r="AN8" s="46">
        <f t="shared" si="0"/>
        <v>0</v>
      </c>
      <c r="AO8" s="98">
        <f t="shared" si="19"/>
        <v>13</v>
      </c>
      <c r="AP8" s="99" t="str">
        <f t="shared" si="20"/>
        <v>CATASTRÓFICO</v>
      </c>
    </row>
    <row r="9" spans="1:42" ht="75" x14ac:dyDescent="0.2">
      <c r="A9" s="45">
        <v>4</v>
      </c>
      <c r="B9" s="77" t="str">
        <f>'1. Identificación del riesgo'!C15</f>
        <v>Obstaculizar el control social ciudadano, restringiendo o limitando el acceso a la información pública, a través del ocultamiento de la información o la exposición de esta de manea incompleta, desactualizada o inaccesible.</v>
      </c>
      <c r="C9" s="46" t="s">
        <v>26</v>
      </c>
      <c r="D9" s="46">
        <f>IF(C9="SI","1")+IF(C9="NO","0")</f>
        <v>1</v>
      </c>
      <c r="E9" s="46" t="s">
        <v>300</v>
      </c>
      <c r="F9" s="46">
        <f>IF(E9="SI","1")+IF(E9="NO","0")</f>
        <v>1</v>
      </c>
      <c r="G9" s="46" t="s">
        <v>300</v>
      </c>
      <c r="H9" s="46">
        <f>IF(G9="SI","1")+IF(G9="NO","0")</f>
        <v>1</v>
      </c>
      <c r="I9" s="46" t="s">
        <v>300</v>
      </c>
      <c r="J9" s="46">
        <f>IF(I9="SI","1")+IF(I9="NO","0")</f>
        <v>1</v>
      </c>
      <c r="K9" s="46" t="s">
        <v>300</v>
      </c>
      <c r="L9" s="46">
        <f>IF(K9="SI","1")+IF(K9="NO","0")</f>
        <v>1</v>
      </c>
      <c r="M9" s="46" t="s">
        <v>300</v>
      </c>
      <c r="N9" s="46">
        <f>IF(M9="SI","1")+IF(M9="NO","0")</f>
        <v>1</v>
      </c>
      <c r="O9" s="46" t="s">
        <v>300</v>
      </c>
      <c r="P9" s="46">
        <f>IF(O9="SI","1")+IF(O9="NO","0")</f>
        <v>1</v>
      </c>
      <c r="Q9" s="46" t="s">
        <v>300</v>
      </c>
      <c r="R9" s="46">
        <f>IF(Q9="SI","1")+IF(Q9="NO","0")</f>
        <v>1</v>
      </c>
      <c r="S9" s="46" t="s">
        <v>26</v>
      </c>
      <c r="T9" s="46">
        <f>IF(S9="SI","1")+IF(S9="NO","0")</f>
        <v>1</v>
      </c>
      <c r="U9" s="46" t="s">
        <v>300</v>
      </c>
      <c r="V9" s="46">
        <f>IF(U9="SI","1")+IF(U9="NO","0")</f>
        <v>1</v>
      </c>
      <c r="W9" s="46" t="s">
        <v>1</v>
      </c>
      <c r="X9" s="46">
        <f>IF(W9="SI","1")+IF(W9="NO","0")</f>
        <v>0</v>
      </c>
      <c r="Y9" s="46" t="s">
        <v>300</v>
      </c>
      <c r="Z9" s="46">
        <f>IF(Y9="SI","1")+IF(Y9="NO","0")</f>
        <v>1</v>
      </c>
      <c r="AA9" s="46" t="s">
        <v>1</v>
      </c>
      <c r="AB9" s="46">
        <f>IF(AA9="SI","1")+IF(AA9="NO","0")</f>
        <v>0</v>
      </c>
      <c r="AC9" s="46" t="s">
        <v>300</v>
      </c>
      <c r="AD9" s="46">
        <f>IF(AC9="SI","1")+IF(AC9="NO","0")</f>
        <v>1</v>
      </c>
      <c r="AE9" s="46" t="s">
        <v>300</v>
      </c>
      <c r="AF9" s="46">
        <f>IF(AE9="SI","1")+IF(AE9="NO","0")</f>
        <v>1</v>
      </c>
      <c r="AG9" s="46" t="s">
        <v>257</v>
      </c>
      <c r="AH9" s="46">
        <f>IF(AG9="SI","1")+IF(AG9="NO","0")</f>
        <v>0</v>
      </c>
      <c r="AI9" s="46" t="s">
        <v>300</v>
      </c>
      <c r="AJ9" s="46">
        <f>IF(AI9="SI","1")+IF(AI9="NO","0")</f>
        <v>1</v>
      </c>
      <c r="AK9" s="46" t="s">
        <v>300</v>
      </c>
      <c r="AL9" s="46">
        <f>IF(AK9="SI","1")+IF(AK9="NO","0")</f>
        <v>1</v>
      </c>
      <c r="AM9" s="46" t="s">
        <v>257</v>
      </c>
      <c r="AN9" s="46">
        <f t="shared" si="0"/>
        <v>0</v>
      </c>
      <c r="AO9" s="98">
        <f t="shared" si="19"/>
        <v>15</v>
      </c>
      <c r="AP9" s="99" t="str">
        <f t="shared" si="20"/>
        <v>CATASTRÓFICO</v>
      </c>
    </row>
    <row r="10" spans="1:42" ht="75" x14ac:dyDescent="0.2">
      <c r="A10" s="45">
        <v>5</v>
      </c>
      <c r="B10" s="77" t="str">
        <f>'1. Identificación del riesgo'!C16</f>
        <v>Ceder, comercializar o facilitar información confidencial, reservada o clasificada de carácter institucional, a cambio de prebendas o beneficios, que represente en manos de terceros, riesgos para la integridad de la entidad o de sus funcionarios.</v>
      </c>
      <c r="C10" s="46" t="s">
        <v>300</v>
      </c>
      <c r="D10" s="46">
        <f t="shared" ref="D10" si="21">IF(C10="SI","1")+IF(C10="NO","0")</f>
        <v>1</v>
      </c>
      <c r="E10" s="46" t="s">
        <v>300</v>
      </c>
      <c r="F10" s="46">
        <f t="shared" ref="F10" si="22">IF(E10="SI","1")+IF(E10="NO","0")</f>
        <v>1</v>
      </c>
      <c r="G10" s="46" t="s">
        <v>300</v>
      </c>
      <c r="H10" s="46">
        <f t="shared" ref="H10:J10" si="23">IF(G10="SI","1")+IF(G10="NO","0")</f>
        <v>1</v>
      </c>
      <c r="I10" s="46" t="s">
        <v>300</v>
      </c>
      <c r="J10" s="46">
        <f t="shared" si="23"/>
        <v>1</v>
      </c>
      <c r="K10" s="46" t="s">
        <v>300</v>
      </c>
      <c r="L10" s="46">
        <f t="shared" ref="L10" si="24">IF(K10="SI","1")+IF(K10="NO","0")</f>
        <v>1</v>
      </c>
      <c r="M10" s="46" t="s">
        <v>300</v>
      </c>
      <c r="N10" s="46">
        <f t="shared" ref="N10" si="25">IF(M10="SI","1")+IF(M10="NO","0")</f>
        <v>1</v>
      </c>
      <c r="O10" s="46" t="s">
        <v>300</v>
      </c>
      <c r="P10" s="46">
        <f t="shared" ref="P10" si="26">IF(O10="SI","1")+IF(O10="NO","0")</f>
        <v>1</v>
      </c>
      <c r="Q10" s="46" t="s">
        <v>300</v>
      </c>
      <c r="R10" s="46">
        <f t="shared" ref="R10" si="27">IF(Q10="SI","1")+IF(Q10="NO","0")</f>
        <v>1</v>
      </c>
      <c r="S10" s="46" t="s">
        <v>26</v>
      </c>
      <c r="T10" s="46">
        <f t="shared" ref="T10" si="28">IF(S10="SI","1")+IF(S10="NO","0")</f>
        <v>1</v>
      </c>
      <c r="U10" s="46" t="s">
        <v>300</v>
      </c>
      <c r="V10" s="46">
        <f t="shared" ref="V10" si="29">IF(U10="SI","1")+IF(U10="NO","0")</f>
        <v>1</v>
      </c>
      <c r="W10" s="46" t="s">
        <v>1</v>
      </c>
      <c r="X10" s="46">
        <f t="shared" ref="X10" si="30">IF(W10="SI","1")+IF(W10="NO","0")</f>
        <v>0</v>
      </c>
      <c r="Y10" s="46" t="s">
        <v>300</v>
      </c>
      <c r="Z10" s="46">
        <f t="shared" ref="Z10" si="31">IF(Y10="SI","1")+IF(Y10="NO","0")</f>
        <v>1</v>
      </c>
      <c r="AA10" s="46" t="s">
        <v>1</v>
      </c>
      <c r="AB10" s="46">
        <f t="shared" ref="AB10" si="32">IF(AA10="SI","1")+IF(AA10="NO","0")</f>
        <v>0</v>
      </c>
      <c r="AC10" s="46" t="s">
        <v>300</v>
      </c>
      <c r="AD10" s="46">
        <f t="shared" ref="AD10" si="33">IF(AC10="SI","1")+IF(AC10="NO","0")</f>
        <v>1</v>
      </c>
      <c r="AE10" s="46" t="s">
        <v>300</v>
      </c>
      <c r="AF10" s="46">
        <f t="shared" ref="AF10" si="34">IF(AE10="SI","1")+IF(AE10="NO","0")</f>
        <v>1</v>
      </c>
      <c r="AG10" s="46" t="s">
        <v>26</v>
      </c>
      <c r="AH10" s="46">
        <f t="shared" ref="AH10" si="35">IF(AG10="SI","1")+IF(AG10="NO","0")</f>
        <v>1</v>
      </c>
      <c r="AI10" s="46" t="s">
        <v>300</v>
      </c>
      <c r="AJ10" s="46">
        <f t="shared" ref="AJ10" si="36">IF(AI10="SI","1")+IF(AI10="NO","0")</f>
        <v>1</v>
      </c>
      <c r="AK10" s="46" t="s">
        <v>300</v>
      </c>
      <c r="AL10" s="46">
        <f t="shared" ref="AL10" si="37">IF(AK10="SI","1")+IF(AK10="NO","0")</f>
        <v>1</v>
      </c>
      <c r="AM10" s="46" t="s">
        <v>300</v>
      </c>
      <c r="AN10" s="46">
        <f t="shared" si="0"/>
        <v>1</v>
      </c>
      <c r="AO10" s="98">
        <f t="shared" si="19"/>
        <v>17</v>
      </c>
      <c r="AP10" s="99" t="str">
        <f t="shared" si="20"/>
        <v>CATASTRÓFICO</v>
      </c>
    </row>
    <row r="11" spans="1:42" ht="75" x14ac:dyDescent="0.2">
      <c r="A11" s="45">
        <v>6</v>
      </c>
      <c r="B11" s="77" t="str">
        <f>'1. Identificación del riesgo'!C17</f>
        <v>Proferir decisiones o elaborar informes de resultados amañados sobre cumplimiento de requisitos técnicos de Instituciones de educación para evitar sanciones (imposición, prórroga, modificación, terminación, cierre).</v>
      </c>
      <c r="C11" s="46" t="s">
        <v>26</v>
      </c>
      <c r="D11" s="46">
        <f>IF(C11="SI","1")+IF(C11="NO","0")</f>
        <v>1</v>
      </c>
      <c r="E11" s="46" t="s">
        <v>26</v>
      </c>
      <c r="F11" s="46">
        <f>IF(E11="SI","1")+IF(E11="NO","0")</f>
        <v>1</v>
      </c>
      <c r="G11" s="46" t="s">
        <v>26</v>
      </c>
      <c r="H11" s="46">
        <f>IF(G11="SI","1")+IF(G11="NO","0")</f>
        <v>1</v>
      </c>
      <c r="I11" s="46" t="s">
        <v>26</v>
      </c>
      <c r="J11" s="46">
        <f>IF(I11="SI","1")+IF(I11="NO","0")</f>
        <v>1</v>
      </c>
      <c r="K11" s="46" t="s">
        <v>26</v>
      </c>
      <c r="L11" s="46">
        <f>IF(K11="SI","1")+IF(K11="NO","0")</f>
        <v>1</v>
      </c>
      <c r="M11" s="46" t="s">
        <v>1</v>
      </c>
      <c r="N11" s="46">
        <f>IF(M11="SI","1")+IF(M11="NO","0")</f>
        <v>0</v>
      </c>
      <c r="O11" s="46" t="s">
        <v>26</v>
      </c>
      <c r="P11" s="46">
        <f>IF(O11="SI","1")+IF(O11="NO","0")</f>
        <v>1</v>
      </c>
      <c r="Q11" s="46" t="s">
        <v>1</v>
      </c>
      <c r="R11" s="46">
        <f>IF(Q11="SI","1")+IF(Q11="NO","0")</f>
        <v>0</v>
      </c>
      <c r="S11" s="46" t="s">
        <v>1</v>
      </c>
      <c r="T11" s="46">
        <f>IF(S11="SI","1")+IF(S11="NO","0")</f>
        <v>0</v>
      </c>
      <c r="U11" s="46" t="s">
        <v>26</v>
      </c>
      <c r="V11" s="46">
        <f>IF(U11="SI","1")+IF(U11="NO","0")</f>
        <v>1</v>
      </c>
      <c r="W11" s="46" t="s">
        <v>1</v>
      </c>
      <c r="X11" s="46">
        <f>IF(W11="SI","1")+IF(W11="NO","0")</f>
        <v>0</v>
      </c>
      <c r="Y11" s="46" t="s">
        <v>26</v>
      </c>
      <c r="Z11" s="46">
        <f>IF(Y11="SI","1")+IF(Y11="NO","0")</f>
        <v>1</v>
      </c>
      <c r="AA11" s="46" t="s">
        <v>1</v>
      </c>
      <c r="AB11" s="46">
        <f>IF(AA11="SI","1")+IF(AA11="NO","0")</f>
        <v>0</v>
      </c>
      <c r="AC11" s="46" t="s">
        <v>26</v>
      </c>
      <c r="AD11" s="46">
        <f>IF(AC11="SI","1")+IF(AC11="NO","0")</f>
        <v>1</v>
      </c>
      <c r="AE11" s="46" t="s">
        <v>26</v>
      </c>
      <c r="AF11" s="46">
        <f>IF(AE11="SI","1")+IF(AE11="NO","0")</f>
        <v>1</v>
      </c>
      <c r="AG11" s="46" t="s">
        <v>1</v>
      </c>
      <c r="AH11" s="46">
        <f>IF(AG11="SI","1")+IF(AG11="NO","0")</f>
        <v>0</v>
      </c>
      <c r="AI11" s="46" t="s">
        <v>26</v>
      </c>
      <c r="AJ11" s="46">
        <f>IF(AI11="SI","1")+IF(AI11="NO","0")</f>
        <v>1</v>
      </c>
      <c r="AK11" s="46" t="s">
        <v>1</v>
      </c>
      <c r="AL11" s="46">
        <f>IF(AK11="SI","1")+IF(AK11="NO","0")</f>
        <v>0</v>
      </c>
      <c r="AM11" s="46" t="s">
        <v>1</v>
      </c>
      <c r="AN11" s="46">
        <f t="shared" si="0"/>
        <v>0</v>
      </c>
      <c r="AO11" s="98">
        <f t="shared" si="19"/>
        <v>11</v>
      </c>
      <c r="AP11" s="99" t="str">
        <f t="shared" si="20"/>
        <v>MAYOR</v>
      </c>
    </row>
    <row r="12" spans="1:42" ht="45" x14ac:dyDescent="0.2">
      <c r="A12" s="45">
        <v>7</v>
      </c>
      <c r="B12" s="77" t="str">
        <f>'1. Identificación del riesgo'!C18</f>
        <v>Ocultar irregularidades en el cumplimiento de los lineamientos del Ministerio de Educación Nacional MEN para el programa de Alimentación Escolar PAE.</v>
      </c>
      <c r="C12" s="46" t="s">
        <v>26</v>
      </c>
      <c r="D12" s="46">
        <f t="shared" ref="D12:D13" si="38">IF(C12="SI","1")+IF(C12="NO","0")</f>
        <v>1</v>
      </c>
      <c r="E12" s="46" t="s">
        <v>26</v>
      </c>
      <c r="F12" s="46">
        <f t="shared" ref="F12:F13" si="39">IF(E12="SI","1")+IF(E12="NO","0")</f>
        <v>1</v>
      </c>
      <c r="G12" s="46" t="s">
        <v>26</v>
      </c>
      <c r="H12" s="46">
        <f t="shared" ref="H12:J13" si="40">IF(G12="SI","1")+IF(G12="NO","0")</f>
        <v>1</v>
      </c>
      <c r="I12" s="46" t="s">
        <v>26</v>
      </c>
      <c r="J12" s="46">
        <f t="shared" si="40"/>
        <v>1</v>
      </c>
      <c r="K12" s="46" t="s">
        <v>26</v>
      </c>
      <c r="L12" s="46">
        <f t="shared" ref="L12:L13" si="41">IF(K12="SI","1")+IF(K12="NO","0")</f>
        <v>1</v>
      </c>
      <c r="M12" s="46" t="s">
        <v>26</v>
      </c>
      <c r="N12" s="46">
        <f t="shared" ref="N12:N13" si="42">IF(M12="SI","1")+IF(M12="NO","0")</f>
        <v>1</v>
      </c>
      <c r="O12" s="46" t="s">
        <v>26</v>
      </c>
      <c r="P12" s="46">
        <f t="shared" ref="P12:P13" si="43">IF(O12="SI","1")+IF(O12="NO","0")</f>
        <v>1</v>
      </c>
      <c r="Q12" s="46" t="s">
        <v>26</v>
      </c>
      <c r="R12" s="46">
        <f t="shared" ref="R12:R13" si="44">IF(Q12="SI","1")+IF(Q12="NO","0")</f>
        <v>1</v>
      </c>
      <c r="S12" s="46" t="s">
        <v>1</v>
      </c>
      <c r="T12" s="46">
        <f t="shared" ref="T12:T13" si="45">IF(S12="SI","1")+IF(S12="NO","0")</f>
        <v>0</v>
      </c>
      <c r="U12" s="46" t="s">
        <v>26</v>
      </c>
      <c r="V12" s="46">
        <f t="shared" ref="V12:V13" si="46">IF(U12="SI","1")+IF(U12="NO","0")</f>
        <v>1</v>
      </c>
      <c r="W12" s="46" t="s">
        <v>1</v>
      </c>
      <c r="X12" s="46">
        <f t="shared" ref="X12:X13" si="47">IF(W12="SI","1")+IF(W12="NO","0")</f>
        <v>0</v>
      </c>
      <c r="Y12" s="46" t="s">
        <v>26</v>
      </c>
      <c r="Z12" s="46">
        <f t="shared" ref="Z12:Z13" si="48">IF(Y12="SI","1")+IF(Y12="NO","0")</f>
        <v>1</v>
      </c>
      <c r="AA12" s="46" t="s">
        <v>26</v>
      </c>
      <c r="AB12" s="46">
        <f t="shared" ref="AB12:AB13" si="49">IF(AA12="SI","1")+IF(AA12="NO","0")</f>
        <v>1</v>
      </c>
      <c r="AC12" s="46" t="s">
        <v>26</v>
      </c>
      <c r="AD12" s="46">
        <f t="shared" ref="AD12:AD13" si="50">IF(AC12="SI","1")+IF(AC12="NO","0")</f>
        <v>1</v>
      </c>
      <c r="AE12" s="46" t="s">
        <v>26</v>
      </c>
      <c r="AF12" s="46">
        <f t="shared" ref="AF12:AF13" si="51">IF(AE12="SI","1")+IF(AE12="NO","0")</f>
        <v>1</v>
      </c>
      <c r="AG12" s="46" t="s">
        <v>1</v>
      </c>
      <c r="AH12" s="46">
        <f t="shared" ref="AH12:AH13" si="52">IF(AG12="SI","1")+IF(AG12="NO","0")</f>
        <v>0</v>
      </c>
      <c r="AI12" s="46" t="s">
        <v>26</v>
      </c>
      <c r="AJ12" s="46">
        <f t="shared" ref="AJ12:AJ13" si="53">IF(AI12="SI","1")+IF(AI12="NO","0")</f>
        <v>1</v>
      </c>
      <c r="AK12" s="46" t="s">
        <v>26</v>
      </c>
      <c r="AL12" s="46">
        <f t="shared" ref="AL12:AL13" si="54">IF(AK12="SI","1")+IF(AK12="NO","0")</f>
        <v>1</v>
      </c>
      <c r="AM12" s="46" t="s">
        <v>1</v>
      </c>
      <c r="AN12" s="46">
        <f t="shared" si="0"/>
        <v>0</v>
      </c>
      <c r="AO12" s="98">
        <f t="shared" si="19"/>
        <v>15</v>
      </c>
      <c r="AP12" s="99" t="str">
        <f t="shared" si="20"/>
        <v>CATASTRÓFICO</v>
      </c>
    </row>
    <row r="13" spans="1:42" ht="75" x14ac:dyDescent="0.2">
      <c r="A13" s="45">
        <v>8</v>
      </c>
      <c r="B13" s="77" t="str">
        <f>'1. Identificación del riesgo'!C19</f>
        <v>Direccionar arbitrariamente recursos, programas y actividades de cultura, de asistencia social y/o deporte hacia un grupo de la población para favorecer a un grupo y excluir a actores y personas que tienen derecho a recibirlos y a participar.</v>
      </c>
      <c r="C13" s="46" t="s">
        <v>26</v>
      </c>
      <c r="D13" s="46">
        <f t="shared" si="38"/>
        <v>1</v>
      </c>
      <c r="E13" s="46" t="s">
        <v>26</v>
      </c>
      <c r="F13" s="46">
        <f t="shared" si="39"/>
        <v>1</v>
      </c>
      <c r="G13" s="46" t="s">
        <v>26</v>
      </c>
      <c r="H13" s="46">
        <f t="shared" si="40"/>
        <v>1</v>
      </c>
      <c r="I13" s="46" t="s">
        <v>26</v>
      </c>
      <c r="J13" s="46">
        <f t="shared" si="40"/>
        <v>1</v>
      </c>
      <c r="K13" s="46" t="s">
        <v>26</v>
      </c>
      <c r="L13" s="46">
        <f t="shared" si="41"/>
        <v>1</v>
      </c>
      <c r="M13" s="46" t="s">
        <v>1</v>
      </c>
      <c r="N13" s="46">
        <f t="shared" si="42"/>
        <v>0</v>
      </c>
      <c r="O13" s="46" t="s">
        <v>26</v>
      </c>
      <c r="P13" s="46">
        <f t="shared" si="43"/>
        <v>1</v>
      </c>
      <c r="Q13" s="46" t="s">
        <v>26</v>
      </c>
      <c r="R13" s="46">
        <f t="shared" si="44"/>
        <v>1</v>
      </c>
      <c r="S13" s="46" t="s">
        <v>1</v>
      </c>
      <c r="T13" s="46">
        <f t="shared" si="45"/>
        <v>0</v>
      </c>
      <c r="U13" s="46" t="s">
        <v>26</v>
      </c>
      <c r="V13" s="46">
        <f t="shared" si="46"/>
        <v>1</v>
      </c>
      <c r="W13" s="46" t="s">
        <v>1</v>
      </c>
      <c r="X13" s="46">
        <f t="shared" si="47"/>
        <v>0</v>
      </c>
      <c r="Y13" s="46" t="s">
        <v>26</v>
      </c>
      <c r="Z13" s="46">
        <f t="shared" si="48"/>
        <v>1</v>
      </c>
      <c r="AA13" s="46" t="s">
        <v>26</v>
      </c>
      <c r="AB13" s="46">
        <f t="shared" si="49"/>
        <v>1</v>
      </c>
      <c r="AC13" s="46" t="s">
        <v>1</v>
      </c>
      <c r="AD13" s="46">
        <f t="shared" si="50"/>
        <v>0</v>
      </c>
      <c r="AE13" s="46" t="s">
        <v>26</v>
      </c>
      <c r="AF13" s="46">
        <f t="shared" si="51"/>
        <v>1</v>
      </c>
      <c r="AG13" s="46" t="s">
        <v>1</v>
      </c>
      <c r="AH13" s="46">
        <f t="shared" si="52"/>
        <v>0</v>
      </c>
      <c r="AI13" s="46" t="s">
        <v>26</v>
      </c>
      <c r="AJ13" s="46">
        <f t="shared" si="53"/>
        <v>1</v>
      </c>
      <c r="AK13" s="46" t="s">
        <v>26</v>
      </c>
      <c r="AL13" s="46">
        <f t="shared" si="54"/>
        <v>1</v>
      </c>
      <c r="AM13" s="46" t="s">
        <v>1</v>
      </c>
      <c r="AN13" s="46">
        <f t="shared" si="0"/>
        <v>0</v>
      </c>
      <c r="AO13" s="98">
        <f t="shared" si="19"/>
        <v>13</v>
      </c>
      <c r="AP13" s="99" t="str">
        <f t="shared" si="20"/>
        <v>CATASTRÓFICO</v>
      </c>
    </row>
    <row r="14" spans="1:42" ht="45" x14ac:dyDescent="0.2">
      <c r="A14" s="45">
        <v>9</v>
      </c>
      <c r="B14" s="77" t="str">
        <f>'1. Identificación del riesgo'!C20</f>
        <v>Contratar con fundaciones no idoneas o que no cumplen el perfil en la prestación de servicios para beneficiar a terceros.</v>
      </c>
      <c r="C14" s="46" t="s">
        <v>26</v>
      </c>
      <c r="D14" s="46">
        <f>IF(C14="SI","1")+IF(C14="NO","0")</f>
        <v>1</v>
      </c>
      <c r="E14" s="46" t="s">
        <v>300</v>
      </c>
      <c r="F14" s="46">
        <f>IF(E14="SI","1")+IF(E14="NO","0")</f>
        <v>1</v>
      </c>
      <c r="G14" s="46" t="s">
        <v>300</v>
      </c>
      <c r="H14" s="46">
        <f>IF(G14="SI","1")+IF(G14="NO","0")</f>
        <v>1</v>
      </c>
      <c r="I14" s="46" t="s">
        <v>300</v>
      </c>
      <c r="J14" s="46">
        <f>IF(I14="SI","1")+IF(I14="NO","0")</f>
        <v>1</v>
      </c>
      <c r="K14" s="46" t="s">
        <v>300</v>
      </c>
      <c r="L14" s="46">
        <f>IF(K14="SI","1")+IF(K14="NO","0")</f>
        <v>1</v>
      </c>
      <c r="M14" s="46" t="s">
        <v>300</v>
      </c>
      <c r="N14" s="46">
        <f>IF(M14="SI","1")+IF(M14="NO","0")</f>
        <v>1</v>
      </c>
      <c r="O14" s="46" t="s">
        <v>300</v>
      </c>
      <c r="P14" s="46">
        <f>IF(O14="SI","1")+IF(O14="NO","0")</f>
        <v>1</v>
      </c>
      <c r="Q14" s="46" t="s">
        <v>300</v>
      </c>
      <c r="R14" s="46">
        <f>IF(Q14="SI","1")+IF(Q14="NO","0")</f>
        <v>1</v>
      </c>
      <c r="S14" s="46" t="s">
        <v>257</v>
      </c>
      <c r="T14" s="46">
        <f>IF(S14="SI","1")+IF(S14="NO","0")</f>
        <v>0</v>
      </c>
      <c r="U14" s="46" t="s">
        <v>300</v>
      </c>
      <c r="V14" s="46">
        <f>IF(U14="SI","1")+IF(U14="NO","0")</f>
        <v>1</v>
      </c>
      <c r="W14" s="46" t="s">
        <v>300</v>
      </c>
      <c r="X14" s="46">
        <f>IF(W14="SI","1")+IF(W14="NO","0")</f>
        <v>1</v>
      </c>
      <c r="Y14" s="46" t="s">
        <v>300</v>
      </c>
      <c r="Z14" s="46">
        <f>IF(Y14="SI","1")+IF(Y14="NO","0")</f>
        <v>1</v>
      </c>
      <c r="AA14" s="46" t="s">
        <v>300</v>
      </c>
      <c r="AB14" s="46">
        <f>IF(AA14="SI","1")+IF(AA14="NO","0")</f>
        <v>1</v>
      </c>
      <c r="AC14" s="46" t="s">
        <v>300</v>
      </c>
      <c r="AD14" s="46">
        <f>IF(AC14="SI","1")+IF(AC14="NO","0")</f>
        <v>1</v>
      </c>
      <c r="AE14" s="46" t="s">
        <v>300</v>
      </c>
      <c r="AF14" s="46">
        <f>IF(AE14="SI","1")+IF(AE14="NO","0")</f>
        <v>1</v>
      </c>
      <c r="AG14" s="46" t="s">
        <v>257</v>
      </c>
      <c r="AH14" s="46">
        <f>IF(AG14="SI","1")+IF(AG14="NO","0")</f>
        <v>0</v>
      </c>
      <c r="AI14" s="46" t="s">
        <v>300</v>
      </c>
      <c r="AJ14" s="46">
        <f>IF(AI14="SI","1")+IF(AI14="NO","0")</f>
        <v>1</v>
      </c>
      <c r="AK14" s="46" t="s">
        <v>300</v>
      </c>
      <c r="AL14" s="46">
        <f>IF(AK14="SI","1")+IF(AK14="NO","0")</f>
        <v>1</v>
      </c>
      <c r="AM14" s="46" t="s">
        <v>257</v>
      </c>
      <c r="AN14" s="46">
        <f t="shared" si="0"/>
        <v>0</v>
      </c>
      <c r="AO14" s="98">
        <f t="shared" si="19"/>
        <v>16</v>
      </c>
      <c r="AP14" s="99" t="str">
        <f t="shared" si="20"/>
        <v>CATASTRÓFICO</v>
      </c>
    </row>
    <row r="15" spans="1:42" ht="60" x14ac:dyDescent="0.2">
      <c r="A15" s="45">
        <v>10</v>
      </c>
      <c r="B15" s="77" t="str">
        <f>'1. Identificación del riesgo'!C21</f>
        <v>Ocultar irregularidades en informes sobre cumplimiento de requisitos en procesos de verificacion a entidades vigiladas, con el fin de favorecerlas evitandoles sanciones.</v>
      </c>
      <c r="C15" s="46" t="s">
        <v>300</v>
      </c>
      <c r="D15" s="46">
        <f t="shared" ref="D15:D18" si="55">IF(C15="SI","1")+IF(C15="NO","0")</f>
        <v>1</v>
      </c>
      <c r="E15" s="46" t="s">
        <v>300</v>
      </c>
      <c r="F15" s="46">
        <f t="shared" ref="F15:F18" si="56">IF(E15="SI","1")+IF(E15="NO","0")</f>
        <v>1</v>
      </c>
      <c r="G15" s="46" t="s">
        <v>300</v>
      </c>
      <c r="H15" s="46">
        <f t="shared" ref="H15:J18" si="57">IF(G15="SI","1")+IF(G15="NO","0")</f>
        <v>1</v>
      </c>
      <c r="I15" s="46" t="s">
        <v>300</v>
      </c>
      <c r="J15" s="46">
        <f t="shared" si="57"/>
        <v>1</v>
      </c>
      <c r="K15" s="46" t="s">
        <v>300</v>
      </c>
      <c r="L15" s="46">
        <f t="shared" ref="L15:L18" si="58">IF(K15="SI","1")+IF(K15="NO","0")</f>
        <v>1</v>
      </c>
      <c r="M15" s="46" t="s">
        <v>300</v>
      </c>
      <c r="N15" s="46">
        <f t="shared" ref="N15:N18" si="59">IF(M15="SI","1")+IF(M15="NO","0")</f>
        <v>1</v>
      </c>
      <c r="O15" s="46" t="s">
        <v>300</v>
      </c>
      <c r="P15" s="46">
        <f t="shared" ref="P15:P18" si="60">IF(O15="SI","1")+IF(O15="NO","0")</f>
        <v>1</v>
      </c>
      <c r="Q15" s="46" t="s">
        <v>300</v>
      </c>
      <c r="R15" s="46">
        <f t="shared" ref="R15:R18" si="61">IF(Q15="SI","1")+IF(Q15="NO","0")</f>
        <v>1</v>
      </c>
      <c r="S15" s="46" t="s">
        <v>300</v>
      </c>
      <c r="T15" s="46">
        <f t="shared" ref="T15:T18" si="62">IF(S15="SI","1")+IF(S15="NO","0")</f>
        <v>1</v>
      </c>
      <c r="U15" s="46" t="s">
        <v>300</v>
      </c>
      <c r="V15" s="46">
        <f t="shared" ref="V15:V18" si="63">IF(U15="SI","1")+IF(U15="NO","0")</f>
        <v>1</v>
      </c>
      <c r="W15" s="46" t="s">
        <v>300</v>
      </c>
      <c r="X15" s="46">
        <f t="shared" ref="X15:X18" si="64">IF(W15="SI","1")+IF(W15="NO","0")</f>
        <v>1</v>
      </c>
      <c r="Y15" s="46" t="s">
        <v>300</v>
      </c>
      <c r="Z15" s="46">
        <f t="shared" ref="Z15:Z18" si="65">IF(Y15="SI","1")+IF(Y15="NO","0")</f>
        <v>1</v>
      </c>
      <c r="AA15" s="46" t="s">
        <v>300</v>
      </c>
      <c r="AB15" s="46">
        <f t="shared" ref="AB15:AB18" si="66">IF(AA15="SI","1")+IF(AA15="NO","0")</f>
        <v>1</v>
      </c>
      <c r="AC15" s="46" t="s">
        <v>300</v>
      </c>
      <c r="AD15" s="46">
        <f t="shared" ref="AD15:AD18" si="67">IF(AC15="SI","1")+IF(AC15="NO","0")</f>
        <v>1</v>
      </c>
      <c r="AE15" s="46" t="s">
        <v>300</v>
      </c>
      <c r="AF15" s="46">
        <f t="shared" ref="AF15:AF18" si="68">IF(AE15="SI","1")+IF(AE15="NO","0")</f>
        <v>1</v>
      </c>
      <c r="AG15" s="46" t="s">
        <v>300</v>
      </c>
      <c r="AH15" s="46">
        <f t="shared" ref="AH15:AH18" si="69">IF(AG15="SI","1")+IF(AG15="NO","0")</f>
        <v>1</v>
      </c>
      <c r="AI15" s="46" t="s">
        <v>300</v>
      </c>
      <c r="AJ15" s="46">
        <f t="shared" ref="AJ15:AJ18" si="70">IF(AI15="SI","1")+IF(AI15="NO","0")</f>
        <v>1</v>
      </c>
      <c r="AK15" s="46" t="s">
        <v>300</v>
      </c>
      <c r="AL15" s="46">
        <f t="shared" ref="AL15:AL18" si="71">IF(AK15="SI","1")+IF(AK15="NO","0")</f>
        <v>1</v>
      </c>
      <c r="AM15" s="46" t="s">
        <v>300</v>
      </c>
      <c r="AN15" s="46">
        <f t="shared" si="0"/>
        <v>1</v>
      </c>
      <c r="AO15" s="98">
        <f t="shared" si="19"/>
        <v>19</v>
      </c>
      <c r="AP15" s="99" t="str">
        <f t="shared" si="20"/>
        <v>CATASTRÓFICO</v>
      </c>
    </row>
    <row r="16" spans="1:42" ht="75" x14ac:dyDescent="0.2">
      <c r="A16" s="45">
        <v>11</v>
      </c>
      <c r="B16" s="77" t="str">
        <f>'1. Identificación del riesgo'!C22</f>
        <v>Reconocer de manera indebida, facturación con inconsistencias presentada por prestadores de servicios en salud (IPS, ESE) sobre servicios de salud a población pobre no asegurada o servicios no POS, para beneficio propio o de terceros.</v>
      </c>
      <c r="C16" s="46" t="s">
        <v>300</v>
      </c>
      <c r="D16" s="46">
        <f t="shared" si="55"/>
        <v>1</v>
      </c>
      <c r="E16" s="46" t="s">
        <v>300</v>
      </c>
      <c r="F16" s="46">
        <f t="shared" si="56"/>
        <v>1</v>
      </c>
      <c r="G16" s="46" t="s">
        <v>300</v>
      </c>
      <c r="H16" s="46">
        <f t="shared" si="57"/>
        <v>1</v>
      </c>
      <c r="I16" s="46" t="s">
        <v>300</v>
      </c>
      <c r="J16" s="46">
        <f t="shared" si="57"/>
        <v>1</v>
      </c>
      <c r="K16" s="46" t="s">
        <v>300</v>
      </c>
      <c r="L16" s="46">
        <f t="shared" si="58"/>
        <v>1</v>
      </c>
      <c r="M16" s="46" t="s">
        <v>300</v>
      </c>
      <c r="N16" s="46">
        <f t="shared" si="59"/>
        <v>1</v>
      </c>
      <c r="O16" s="46" t="s">
        <v>300</v>
      </c>
      <c r="P16" s="46">
        <f t="shared" si="60"/>
        <v>1</v>
      </c>
      <c r="Q16" s="46" t="s">
        <v>300</v>
      </c>
      <c r="R16" s="46">
        <f t="shared" si="61"/>
        <v>1</v>
      </c>
      <c r="S16" s="46" t="s">
        <v>300</v>
      </c>
      <c r="T16" s="46">
        <f t="shared" si="62"/>
        <v>1</v>
      </c>
      <c r="U16" s="46" t="s">
        <v>300</v>
      </c>
      <c r="V16" s="46">
        <f t="shared" si="63"/>
        <v>1</v>
      </c>
      <c r="W16" s="46" t="s">
        <v>300</v>
      </c>
      <c r="X16" s="46">
        <f t="shared" si="64"/>
        <v>1</v>
      </c>
      <c r="Y16" s="46" t="s">
        <v>300</v>
      </c>
      <c r="Z16" s="46">
        <f t="shared" si="65"/>
        <v>1</v>
      </c>
      <c r="AA16" s="46" t="s">
        <v>300</v>
      </c>
      <c r="AB16" s="46">
        <f t="shared" si="66"/>
        <v>1</v>
      </c>
      <c r="AC16" s="46" t="s">
        <v>300</v>
      </c>
      <c r="AD16" s="46">
        <f t="shared" si="67"/>
        <v>1</v>
      </c>
      <c r="AE16" s="46" t="s">
        <v>300</v>
      </c>
      <c r="AF16" s="46">
        <f t="shared" si="68"/>
        <v>1</v>
      </c>
      <c r="AG16" s="46" t="s">
        <v>257</v>
      </c>
      <c r="AH16" s="46">
        <f t="shared" si="69"/>
        <v>0</v>
      </c>
      <c r="AI16" s="46" t="s">
        <v>300</v>
      </c>
      <c r="AJ16" s="46">
        <f t="shared" si="70"/>
        <v>1</v>
      </c>
      <c r="AK16" s="46" t="s">
        <v>300</v>
      </c>
      <c r="AL16" s="46">
        <f t="shared" si="71"/>
        <v>1</v>
      </c>
      <c r="AM16" s="46" t="s">
        <v>257</v>
      </c>
      <c r="AN16" s="46">
        <f t="shared" si="0"/>
        <v>0</v>
      </c>
      <c r="AO16" s="98">
        <f t="shared" si="19"/>
        <v>17</v>
      </c>
      <c r="AP16" s="99" t="str">
        <f t="shared" si="20"/>
        <v>CATASTRÓFICO</v>
      </c>
    </row>
    <row r="17" spans="1:42" ht="45" x14ac:dyDescent="0.2">
      <c r="A17" s="45">
        <v>12</v>
      </c>
      <c r="B17" s="77" t="str">
        <f>'1. Identificación del riesgo'!C23</f>
        <v>Emitir autorizaciones sanitarias para el funcionamiento de establecimientos comerciales, a sabiendas que no cuentan con el permiso requerido.</v>
      </c>
      <c r="C17" s="46" t="s">
        <v>300</v>
      </c>
      <c r="D17" s="46">
        <f t="shared" si="55"/>
        <v>1</v>
      </c>
      <c r="E17" s="46" t="s">
        <v>300</v>
      </c>
      <c r="F17" s="46">
        <f t="shared" si="56"/>
        <v>1</v>
      </c>
      <c r="G17" s="46" t="s">
        <v>300</v>
      </c>
      <c r="H17" s="46">
        <f t="shared" si="57"/>
        <v>1</v>
      </c>
      <c r="I17" s="46" t="s">
        <v>300</v>
      </c>
      <c r="J17" s="46">
        <f t="shared" si="57"/>
        <v>1</v>
      </c>
      <c r="K17" s="46" t="s">
        <v>300</v>
      </c>
      <c r="L17" s="46">
        <f t="shared" si="58"/>
        <v>1</v>
      </c>
      <c r="M17" s="46" t="s">
        <v>300</v>
      </c>
      <c r="N17" s="46">
        <f t="shared" si="59"/>
        <v>1</v>
      </c>
      <c r="O17" s="46" t="s">
        <v>300</v>
      </c>
      <c r="P17" s="46">
        <f t="shared" si="60"/>
        <v>1</v>
      </c>
      <c r="Q17" s="46" t="s">
        <v>300</v>
      </c>
      <c r="R17" s="46">
        <f t="shared" si="61"/>
        <v>1</v>
      </c>
      <c r="S17" s="46" t="s">
        <v>257</v>
      </c>
      <c r="T17" s="46">
        <f t="shared" si="62"/>
        <v>0</v>
      </c>
      <c r="U17" s="46" t="s">
        <v>300</v>
      </c>
      <c r="V17" s="46">
        <f t="shared" si="63"/>
        <v>1</v>
      </c>
      <c r="W17" s="46" t="s">
        <v>300</v>
      </c>
      <c r="X17" s="46">
        <f t="shared" si="64"/>
        <v>1</v>
      </c>
      <c r="Y17" s="46" t="s">
        <v>300</v>
      </c>
      <c r="Z17" s="46">
        <f t="shared" si="65"/>
        <v>1</v>
      </c>
      <c r="AA17" s="46" t="s">
        <v>300</v>
      </c>
      <c r="AB17" s="46">
        <f t="shared" si="66"/>
        <v>1</v>
      </c>
      <c r="AC17" s="46" t="s">
        <v>300</v>
      </c>
      <c r="AD17" s="46">
        <f t="shared" si="67"/>
        <v>1</v>
      </c>
      <c r="AE17" s="46" t="s">
        <v>300</v>
      </c>
      <c r="AF17" s="46">
        <f t="shared" si="68"/>
        <v>1</v>
      </c>
      <c r="AG17" s="46" t="s">
        <v>300</v>
      </c>
      <c r="AH17" s="46">
        <f t="shared" si="69"/>
        <v>1</v>
      </c>
      <c r="AI17" s="46" t="s">
        <v>300</v>
      </c>
      <c r="AJ17" s="46">
        <f t="shared" si="70"/>
        <v>1</v>
      </c>
      <c r="AK17" s="46" t="s">
        <v>300</v>
      </c>
      <c r="AL17" s="46">
        <f t="shared" si="71"/>
        <v>1</v>
      </c>
      <c r="AM17" s="46" t="s">
        <v>300</v>
      </c>
      <c r="AN17" s="46">
        <f t="shared" si="0"/>
        <v>1</v>
      </c>
      <c r="AO17" s="98">
        <f t="shared" si="19"/>
        <v>18</v>
      </c>
      <c r="AP17" s="99" t="str">
        <f t="shared" si="20"/>
        <v>CATASTRÓFICO</v>
      </c>
    </row>
    <row r="18" spans="1:42" ht="45" x14ac:dyDescent="0.2">
      <c r="A18" s="45">
        <v>13</v>
      </c>
      <c r="B18" s="77" t="str">
        <f>'1. Identificación del riesgo'!C24</f>
        <v>Manipular resultados en procesos de auditorias a las entidades prestadoras de servicios de salud ocultar deficiencias o irregularidades.</v>
      </c>
      <c r="C18" s="46" t="s">
        <v>300</v>
      </c>
      <c r="D18" s="46">
        <f t="shared" si="55"/>
        <v>1</v>
      </c>
      <c r="E18" s="46" t="s">
        <v>300</v>
      </c>
      <c r="F18" s="46">
        <f t="shared" si="56"/>
        <v>1</v>
      </c>
      <c r="G18" s="46" t="s">
        <v>300</v>
      </c>
      <c r="H18" s="46">
        <f t="shared" si="57"/>
        <v>1</v>
      </c>
      <c r="I18" s="46" t="s">
        <v>300</v>
      </c>
      <c r="J18" s="46">
        <f t="shared" si="57"/>
        <v>1</v>
      </c>
      <c r="K18" s="46" t="s">
        <v>300</v>
      </c>
      <c r="L18" s="46">
        <f t="shared" si="58"/>
        <v>1</v>
      </c>
      <c r="M18" s="46" t="s">
        <v>300</v>
      </c>
      <c r="N18" s="46">
        <f t="shared" si="59"/>
        <v>1</v>
      </c>
      <c r="O18" s="46" t="s">
        <v>300</v>
      </c>
      <c r="P18" s="46">
        <f t="shared" si="60"/>
        <v>1</v>
      </c>
      <c r="Q18" s="46" t="s">
        <v>300</v>
      </c>
      <c r="R18" s="46">
        <f t="shared" si="61"/>
        <v>1</v>
      </c>
      <c r="S18" s="46" t="s">
        <v>300</v>
      </c>
      <c r="T18" s="46">
        <f t="shared" si="62"/>
        <v>1</v>
      </c>
      <c r="U18" s="46" t="s">
        <v>300</v>
      </c>
      <c r="V18" s="46">
        <f t="shared" si="63"/>
        <v>1</v>
      </c>
      <c r="W18" s="46" t="s">
        <v>300</v>
      </c>
      <c r="X18" s="46">
        <f t="shared" si="64"/>
        <v>1</v>
      </c>
      <c r="Y18" s="46" t="s">
        <v>300</v>
      </c>
      <c r="Z18" s="46">
        <f t="shared" si="65"/>
        <v>1</v>
      </c>
      <c r="AA18" s="46" t="s">
        <v>300</v>
      </c>
      <c r="AB18" s="46">
        <f t="shared" si="66"/>
        <v>1</v>
      </c>
      <c r="AC18" s="46" t="s">
        <v>300</v>
      </c>
      <c r="AD18" s="46">
        <f t="shared" si="67"/>
        <v>1</v>
      </c>
      <c r="AE18" s="46" t="s">
        <v>300</v>
      </c>
      <c r="AF18" s="46">
        <f t="shared" si="68"/>
        <v>1</v>
      </c>
      <c r="AG18" s="46" t="s">
        <v>257</v>
      </c>
      <c r="AH18" s="46">
        <f t="shared" si="69"/>
        <v>0</v>
      </c>
      <c r="AI18" s="46" t="s">
        <v>300</v>
      </c>
      <c r="AJ18" s="46">
        <f t="shared" si="70"/>
        <v>1</v>
      </c>
      <c r="AK18" s="46" t="s">
        <v>300</v>
      </c>
      <c r="AL18" s="46">
        <f t="shared" si="71"/>
        <v>1</v>
      </c>
      <c r="AM18" s="46" t="s">
        <v>257</v>
      </c>
      <c r="AN18" s="46">
        <f t="shared" si="0"/>
        <v>0</v>
      </c>
      <c r="AO18" s="98">
        <f t="shared" si="19"/>
        <v>17</v>
      </c>
      <c r="AP18" s="99" t="str">
        <f t="shared" si="20"/>
        <v>CATASTRÓFICO</v>
      </c>
    </row>
    <row r="19" spans="1:42" ht="75" x14ac:dyDescent="0.2">
      <c r="A19" s="45">
        <v>14</v>
      </c>
      <c r="B19" s="77" t="str">
        <f>'1. Identificación del riesgo'!C25</f>
        <v>No aplicar medidas sancionatorias sobre tala de árboles, quemas o alteración de lugares de paisajes que merezcan protección y que no estén autorizados por las autoridades competentes, para favorecer a los infractores</v>
      </c>
      <c r="C19" s="46" t="s">
        <v>26</v>
      </c>
      <c r="D19" s="46">
        <v>1</v>
      </c>
      <c r="E19" s="46" t="s">
        <v>26</v>
      </c>
      <c r="F19" s="46">
        <v>1</v>
      </c>
      <c r="G19" s="46" t="s">
        <v>26</v>
      </c>
      <c r="H19" s="46">
        <v>1</v>
      </c>
      <c r="I19" s="46" t="s">
        <v>26</v>
      </c>
      <c r="J19" s="46">
        <v>1</v>
      </c>
      <c r="K19" s="46" t="s">
        <v>26</v>
      </c>
      <c r="L19" s="46">
        <v>1</v>
      </c>
      <c r="M19" s="46" t="s">
        <v>1</v>
      </c>
      <c r="N19" s="46">
        <v>0</v>
      </c>
      <c r="O19" s="46" t="s">
        <v>26</v>
      </c>
      <c r="P19" s="46">
        <v>1</v>
      </c>
      <c r="Q19" s="46" t="s">
        <v>1</v>
      </c>
      <c r="R19" s="46">
        <v>0</v>
      </c>
      <c r="S19" s="46" t="s">
        <v>26</v>
      </c>
      <c r="T19" s="46">
        <v>1</v>
      </c>
      <c r="U19" s="46" t="s">
        <v>26</v>
      </c>
      <c r="V19" s="46">
        <v>1</v>
      </c>
      <c r="W19" s="46" t="s">
        <v>1</v>
      </c>
      <c r="X19" s="46">
        <v>0</v>
      </c>
      <c r="Y19" s="46" t="s">
        <v>26</v>
      </c>
      <c r="Z19" s="46">
        <v>1</v>
      </c>
      <c r="AA19" s="46" t="s">
        <v>1</v>
      </c>
      <c r="AB19" s="46">
        <v>0</v>
      </c>
      <c r="AC19" s="46" t="s">
        <v>26</v>
      </c>
      <c r="AD19" s="46">
        <v>1</v>
      </c>
      <c r="AE19" s="46" t="s">
        <v>26</v>
      </c>
      <c r="AF19" s="46">
        <v>1</v>
      </c>
      <c r="AG19" s="46" t="s">
        <v>26</v>
      </c>
      <c r="AH19" s="46">
        <v>1</v>
      </c>
      <c r="AI19" s="46" t="s">
        <v>26</v>
      </c>
      <c r="AJ19" s="46">
        <v>1</v>
      </c>
      <c r="AK19" s="46" t="s">
        <v>1</v>
      </c>
      <c r="AL19" s="46">
        <v>0</v>
      </c>
      <c r="AM19" s="46" t="s">
        <v>26</v>
      </c>
      <c r="AN19" s="46">
        <f t="shared" si="0"/>
        <v>1</v>
      </c>
      <c r="AO19" s="98">
        <f t="shared" si="19"/>
        <v>14</v>
      </c>
      <c r="AP19" s="99" t="str">
        <f t="shared" si="20"/>
        <v>CATASTRÓFICO</v>
      </c>
    </row>
    <row r="20" spans="1:42" ht="45" x14ac:dyDescent="0.2">
      <c r="A20" s="45">
        <v>15</v>
      </c>
      <c r="B20" s="77" t="str">
        <f>'1. Identificación del riesgo'!C26</f>
        <v>Conceder permisos o trámite urbanísticos o ambientales sin el lleno de los requisitos para obtener provecho o favorecer a terceros.</v>
      </c>
      <c r="C20" s="46" t="s">
        <v>26</v>
      </c>
      <c r="D20" s="46">
        <v>1</v>
      </c>
      <c r="E20" s="46" t="s">
        <v>26</v>
      </c>
      <c r="F20" s="46">
        <v>1</v>
      </c>
      <c r="G20" s="46" t="s">
        <v>26</v>
      </c>
      <c r="H20" s="46">
        <v>1</v>
      </c>
      <c r="I20" s="46" t="s">
        <v>26</v>
      </c>
      <c r="J20" s="46">
        <v>1</v>
      </c>
      <c r="K20" s="46" t="s">
        <v>26</v>
      </c>
      <c r="L20" s="46">
        <v>1</v>
      </c>
      <c r="M20" s="46" t="s">
        <v>26</v>
      </c>
      <c r="N20" s="46">
        <v>1</v>
      </c>
      <c r="O20" s="46" t="s">
        <v>26</v>
      </c>
      <c r="P20" s="46">
        <v>1</v>
      </c>
      <c r="Q20" s="46" t="s">
        <v>26</v>
      </c>
      <c r="R20" s="46">
        <v>1</v>
      </c>
      <c r="S20" s="46" t="s">
        <v>26</v>
      </c>
      <c r="T20" s="46">
        <v>1</v>
      </c>
      <c r="U20" s="46" t="s">
        <v>26</v>
      </c>
      <c r="V20" s="46">
        <v>1</v>
      </c>
      <c r="W20" s="46" t="s">
        <v>1</v>
      </c>
      <c r="X20" s="46">
        <v>0</v>
      </c>
      <c r="Y20" s="46" t="s">
        <v>26</v>
      </c>
      <c r="Z20" s="46">
        <v>1</v>
      </c>
      <c r="AA20" s="46" t="s">
        <v>1</v>
      </c>
      <c r="AB20" s="46">
        <v>0</v>
      </c>
      <c r="AC20" s="46" t="s">
        <v>26</v>
      </c>
      <c r="AD20" s="46">
        <v>1</v>
      </c>
      <c r="AE20" s="46" t="s">
        <v>26</v>
      </c>
      <c r="AF20" s="46">
        <v>1</v>
      </c>
      <c r="AG20" s="46" t="s">
        <v>1</v>
      </c>
      <c r="AH20" s="46">
        <v>0</v>
      </c>
      <c r="AI20" s="46" t="s">
        <v>26</v>
      </c>
      <c r="AJ20" s="46">
        <v>1</v>
      </c>
      <c r="AK20" s="46" t="s">
        <v>26</v>
      </c>
      <c r="AL20" s="46">
        <v>1</v>
      </c>
      <c r="AM20" s="46" t="s">
        <v>26</v>
      </c>
      <c r="AN20" s="46">
        <f t="shared" si="0"/>
        <v>1</v>
      </c>
      <c r="AO20" s="98">
        <f t="shared" si="19"/>
        <v>16</v>
      </c>
      <c r="AP20" s="99" t="str">
        <f t="shared" si="20"/>
        <v>CATASTRÓFICO</v>
      </c>
    </row>
    <row r="21" spans="1:42" ht="45" x14ac:dyDescent="0.2">
      <c r="A21" s="45">
        <v>16</v>
      </c>
      <c r="B21" s="77" t="str">
        <f>'1. Identificación del riesgo'!C27</f>
        <v xml:space="preserve">Favorecer  a terceros con la autorización de licencias cuyos usos del suelo no se encuentran contemplados en el Plan de Ordenamiento Territorial </v>
      </c>
      <c r="C21" s="46" t="s">
        <v>26</v>
      </c>
      <c r="D21" s="46">
        <v>1</v>
      </c>
      <c r="E21" s="46" t="s">
        <v>26</v>
      </c>
      <c r="F21" s="46">
        <v>1</v>
      </c>
      <c r="G21" s="46" t="s">
        <v>26</v>
      </c>
      <c r="H21" s="46">
        <v>1</v>
      </c>
      <c r="I21" s="46" t="s">
        <v>26</v>
      </c>
      <c r="J21" s="46">
        <v>1</v>
      </c>
      <c r="K21" s="46" t="s">
        <v>26</v>
      </c>
      <c r="L21" s="46">
        <v>1</v>
      </c>
      <c r="M21" s="46" t="s">
        <v>26</v>
      </c>
      <c r="N21" s="46">
        <v>1</v>
      </c>
      <c r="O21" s="46" t="s">
        <v>26</v>
      </c>
      <c r="P21" s="46">
        <v>1</v>
      </c>
      <c r="Q21" s="46" t="s">
        <v>26</v>
      </c>
      <c r="R21" s="46">
        <v>1</v>
      </c>
      <c r="S21" s="46" t="s">
        <v>26</v>
      </c>
      <c r="T21" s="46">
        <v>1</v>
      </c>
      <c r="U21" s="46" t="s">
        <v>26</v>
      </c>
      <c r="V21" s="46">
        <v>1</v>
      </c>
      <c r="W21" s="46" t="s">
        <v>1</v>
      </c>
      <c r="X21" s="46">
        <v>0</v>
      </c>
      <c r="Y21" s="46" t="s">
        <v>26</v>
      </c>
      <c r="Z21" s="46">
        <v>1</v>
      </c>
      <c r="AA21" s="46" t="s">
        <v>1</v>
      </c>
      <c r="AB21" s="46">
        <v>0</v>
      </c>
      <c r="AC21" s="46" t="s">
        <v>26</v>
      </c>
      <c r="AD21" s="46">
        <v>1</v>
      </c>
      <c r="AE21" s="46" t="s">
        <v>26</v>
      </c>
      <c r="AF21" s="46">
        <v>1</v>
      </c>
      <c r="AG21" s="46" t="s">
        <v>1</v>
      </c>
      <c r="AH21" s="46">
        <v>0</v>
      </c>
      <c r="AI21" s="46" t="s">
        <v>26</v>
      </c>
      <c r="AJ21" s="46">
        <v>1</v>
      </c>
      <c r="AK21" s="46" t="s">
        <v>26</v>
      </c>
      <c r="AL21" s="46">
        <v>1</v>
      </c>
      <c r="AM21" s="46" t="s">
        <v>26</v>
      </c>
      <c r="AN21" s="46">
        <f t="shared" si="0"/>
        <v>1</v>
      </c>
      <c r="AO21" s="98">
        <f t="shared" si="19"/>
        <v>16</v>
      </c>
      <c r="AP21" s="99" t="str">
        <f t="shared" si="20"/>
        <v>CATASTRÓFICO</v>
      </c>
    </row>
    <row r="22" spans="1:42" ht="90" x14ac:dyDescent="0.2">
      <c r="A22" s="45">
        <v>17</v>
      </c>
      <c r="B22" s="77" t="str">
        <f>'1. Identificación del riesgo'!C28</f>
        <v>Recibir o solicitar dadivas a los ciudadanos, para, por acción u omisión, actuar a favor de terceros, en desarrollo de las competencias de la Secretaría de Gobierno, relacionadas con la conservación y el restablecimiento del orden público, control de calidad, precios y/o pesas y medidas.</v>
      </c>
      <c r="C22" s="46" t="s">
        <v>26</v>
      </c>
      <c r="D22" s="46"/>
      <c r="E22" s="46" t="s">
        <v>26</v>
      </c>
      <c r="F22" s="46"/>
      <c r="G22" s="46" t="s">
        <v>26</v>
      </c>
      <c r="H22" s="46"/>
      <c r="I22" s="46" t="s">
        <v>26</v>
      </c>
      <c r="J22" s="46"/>
      <c r="K22" s="46" t="s">
        <v>26</v>
      </c>
      <c r="L22" s="46"/>
      <c r="M22" s="46" t="s">
        <v>1</v>
      </c>
      <c r="N22" s="46"/>
      <c r="O22" s="46" t="s">
        <v>26</v>
      </c>
      <c r="P22" s="46"/>
      <c r="Q22" s="46" t="s">
        <v>26</v>
      </c>
      <c r="R22" s="46"/>
      <c r="S22" s="46" t="s">
        <v>1</v>
      </c>
      <c r="T22" s="46"/>
      <c r="U22" s="46" t="s">
        <v>26</v>
      </c>
      <c r="V22" s="46"/>
      <c r="W22" s="46" t="s">
        <v>1</v>
      </c>
      <c r="X22" s="46"/>
      <c r="Y22" s="46" t="s">
        <v>26</v>
      </c>
      <c r="Z22" s="46"/>
      <c r="AA22" s="46" t="s">
        <v>1</v>
      </c>
      <c r="AB22" s="46"/>
      <c r="AC22" s="46" t="s">
        <v>26</v>
      </c>
      <c r="AD22" s="46"/>
      <c r="AE22" s="46" t="s">
        <v>26</v>
      </c>
      <c r="AF22" s="46"/>
      <c r="AG22" s="46" t="s">
        <v>1</v>
      </c>
      <c r="AH22" s="46"/>
      <c r="AI22" s="46" t="s">
        <v>26</v>
      </c>
      <c r="AJ22" s="46"/>
      <c r="AK22" s="46" t="s">
        <v>1</v>
      </c>
      <c r="AL22" s="46"/>
      <c r="AM22" s="46" t="s">
        <v>1</v>
      </c>
      <c r="AN22" s="46">
        <f t="shared" si="0"/>
        <v>0</v>
      </c>
      <c r="AO22" s="98">
        <f t="shared" si="19"/>
        <v>0</v>
      </c>
      <c r="AP22" s="99" t="str">
        <f t="shared" si="20"/>
        <v>MODERADO</v>
      </c>
    </row>
    <row r="23" spans="1:42" ht="75" x14ac:dyDescent="0.2">
      <c r="A23" s="45">
        <v>18</v>
      </c>
      <c r="B23" s="77" t="str">
        <f>'1. Identificación del riesgo'!C29</f>
        <v>Expedición de actos administrativos, políticas, lineamientos u orientaciones contrarias a los intereses generales, en relación con la seguridad y convivencia ciudadana u orden público, con el fin de compensar favores políticos o favorecer a terceros</v>
      </c>
      <c r="C23" s="46" t="s">
        <v>26</v>
      </c>
      <c r="D23" s="46"/>
      <c r="E23" s="46" t="s">
        <v>26</v>
      </c>
      <c r="F23" s="46"/>
      <c r="G23" s="46" t="s">
        <v>26</v>
      </c>
      <c r="H23" s="46"/>
      <c r="I23" s="46" t="s">
        <v>26</v>
      </c>
      <c r="J23" s="46"/>
      <c r="K23" s="46" t="s">
        <v>26</v>
      </c>
      <c r="L23" s="46"/>
      <c r="M23" s="46" t="s">
        <v>1</v>
      </c>
      <c r="N23" s="46"/>
      <c r="O23" s="46" t="s">
        <v>26</v>
      </c>
      <c r="P23" s="46"/>
      <c r="Q23" s="46" t="s">
        <v>26</v>
      </c>
      <c r="R23" s="46"/>
      <c r="S23" s="46" t="s">
        <v>1</v>
      </c>
      <c r="T23" s="46"/>
      <c r="U23" s="46" t="s">
        <v>26</v>
      </c>
      <c r="V23" s="46"/>
      <c r="W23" s="46" t="s">
        <v>1</v>
      </c>
      <c r="X23" s="46"/>
      <c r="Y23" s="46" t="s">
        <v>26</v>
      </c>
      <c r="Z23" s="46"/>
      <c r="AA23" s="46" t="s">
        <v>1</v>
      </c>
      <c r="AB23" s="46"/>
      <c r="AC23" s="46" t="s">
        <v>26</v>
      </c>
      <c r="AD23" s="46"/>
      <c r="AE23" s="46" t="s">
        <v>26</v>
      </c>
      <c r="AF23" s="46"/>
      <c r="AG23" s="46" t="s">
        <v>1</v>
      </c>
      <c r="AH23" s="46"/>
      <c r="AI23" s="46" t="s">
        <v>26</v>
      </c>
      <c r="AJ23" s="46"/>
      <c r="AK23" s="46" t="s">
        <v>1</v>
      </c>
      <c r="AL23" s="46"/>
      <c r="AM23" s="46" t="s">
        <v>1</v>
      </c>
      <c r="AN23" s="46">
        <f t="shared" si="0"/>
        <v>0</v>
      </c>
      <c r="AO23" s="98">
        <f t="shared" si="19"/>
        <v>0</v>
      </c>
      <c r="AP23" s="99" t="str">
        <f t="shared" si="20"/>
        <v>MODERADO</v>
      </c>
    </row>
    <row r="24" spans="1:42" ht="60" x14ac:dyDescent="0.2">
      <c r="A24" s="45">
        <v>19</v>
      </c>
      <c r="B24" s="77" t="str">
        <f>'1. Identificación del riesgo'!C30</f>
        <v>Permitir el funcionamiento de manera premeditada,  o no sancionar a establecimientos comerciales o industriales que no están registrados o no cuentan con las licencias y permisos.</v>
      </c>
      <c r="C24" s="46" t="s">
        <v>26</v>
      </c>
      <c r="D24" s="46"/>
      <c r="E24" s="46" t="s">
        <v>26</v>
      </c>
      <c r="F24" s="46"/>
      <c r="G24" s="46" t="s">
        <v>26</v>
      </c>
      <c r="H24" s="46"/>
      <c r="I24" s="46" t="s">
        <v>26</v>
      </c>
      <c r="J24" s="46"/>
      <c r="K24" s="46" t="s">
        <v>26</v>
      </c>
      <c r="L24" s="46"/>
      <c r="M24" s="46" t="s">
        <v>1</v>
      </c>
      <c r="N24" s="46"/>
      <c r="O24" s="46" t="s">
        <v>26</v>
      </c>
      <c r="P24" s="46"/>
      <c r="Q24" s="46" t="s">
        <v>26</v>
      </c>
      <c r="R24" s="46"/>
      <c r="S24" s="46" t="s">
        <v>1</v>
      </c>
      <c r="T24" s="46"/>
      <c r="U24" s="46" t="s">
        <v>26</v>
      </c>
      <c r="V24" s="46"/>
      <c r="W24" s="46" t="s">
        <v>1</v>
      </c>
      <c r="X24" s="46"/>
      <c r="Y24" s="46" t="s">
        <v>26</v>
      </c>
      <c r="Z24" s="46"/>
      <c r="AA24" s="46" t="s">
        <v>1</v>
      </c>
      <c r="AB24" s="46"/>
      <c r="AC24" s="46" t="s">
        <v>26</v>
      </c>
      <c r="AD24" s="46"/>
      <c r="AE24" s="46" t="s">
        <v>26</v>
      </c>
      <c r="AF24" s="46"/>
      <c r="AG24" s="46" t="s">
        <v>26</v>
      </c>
      <c r="AH24" s="46"/>
      <c r="AI24" s="46" t="s">
        <v>26</v>
      </c>
      <c r="AJ24" s="46"/>
      <c r="AK24" s="46" t="s">
        <v>1</v>
      </c>
      <c r="AL24" s="46"/>
      <c r="AM24" s="46" t="s">
        <v>1</v>
      </c>
      <c r="AN24" s="46">
        <f t="shared" si="0"/>
        <v>0</v>
      </c>
      <c r="AO24" s="98">
        <f t="shared" si="19"/>
        <v>0</v>
      </c>
      <c r="AP24" s="99" t="str">
        <f t="shared" si="20"/>
        <v>MODERADO</v>
      </c>
    </row>
    <row r="25" spans="1:42" ht="90" x14ac:dyDescent="0.2">
      <c r="A25" s="45">
        <v>20</v>
      </c>
      <c r="B25" s="77" t="str">
        <f>'1. Identificación del riesgo'!C31</f>
        <v>Simular eventos de rendición de cuenta y/o audiencias públicas con participación exclusiva de amigos de la administración y funcionarios, privando o limitando el acceso de los diferentes actores sociales para la formulación de preguntas y/o solicitud de aclaraciones sobre la ejecución del gasto público.</v>
      </c>
      <c r="C25" s="46" t="s">
        <v>26</v>
      </c>
      <c r="D25" s="46"/>
      <c r="E25" s="46" t="s">
        <v>26</v>
      </c>
      <c r="F25" s="46"/>
      <c r="G25" s="46" t="s">
        <v>26</v>
      </c>
      <c r="H25" s="46"/>
      <c r="I25" s="46" t="s">
        <v>26</v>
      </c>
      <c r="J25" s="46"/>
      <c r="K25" s="46" t="s">
        <v>26</v>
      </c>
      <c r="L25" s="46"/>
      <c r="M25" s="46" t="s">
        <v>1</v>
      </c>
      <c r="N25" s="46"/>
      <c r="O25" s="46" t="s">
        <v>26</v>
      </c>
      <c r="P25" s="46"/>
      <c r="Q25" s="46" t="s">
        <v>1</v>
      </c>
      <c r="R25" s="46"/>
      <c r="S25" s="46" t="s">
        <v>1</v>
      </c>
      <c r="T25" s="46"/>
      <c r="U25" s="46" t="s">
        <v>1</v>
      </c>
      <c r="V25" s="46"/>
      <c r="W25" s="46" t="s">
        <v>1</v>
      </c>
      <c r="X25" s="46"/>
      <c r="Y25" s="46" t="s">
        <v>26</v>
      </c>
      <c r="Z25" s="46"/>
      <c r="AA25" s="46" t="s">
        <v>1</v>
      </c>
      <c r="AB25" s="46"/>
      <c r="AC25" s="46" t="s">
        <v>1</v>
      </c>
      <c r="AD25" s="46"/>
      <c r="AE25" s="46" t="s">
        <v>26</v>
      </c>
      <c r="AF25" s="46"/>
      <c r="AG25" s="46" t="s">
        <v>1</v>
      </c>
      <c r="AH25" s="46"/>
      <c r="AI25" s="46" t="s">
        <v>26</v>
      </c>
      <c r="AJ25" s="46"/>
      <c r="AK25" s="46" t="s">
        <v>1</v>
      </c>
      <c r="AL25" s="46"/>
      <c r="AM25" s="46" t="s">
        <v>1</v>
      </c>
      <c r="AN25" s="56">
        <f t="shared" si="0"/>
        <v>0</v>
      </c>
      <c r="AO25" s="98">
        <f t="shared" si="19"/>
        <v>0</v>
      </c>
      <c r="AP25" s="99" t="str">
        <f t="shared" si="20"/>
        <v>MODERADO</v>
      </c>
    </row>
    <row r="26" spans="1:42" ht="60" x14ac:dyDescent="0.2">
      <c r="A26" s="45">
        <v>21</v>
      </c>
      <c r="B26" s="77" t="str">
        <f>'1. Identificación del riesgo'!C32</f>
        <v>Impedir el acceso y consulta de documentos a los ciudadanos sobre los archivos públicos o a la expedición de copia de los mismos para proteger intereses personales o de terceros.</v>
      </c>
      <c r="C26" s="46" t="s">
        <v>26</v>
      </c>
      <c r="D26" s="46"/>
      <c r="E26" s="46" t="s">
        <v>26</v>
      </c>
      <c r="F26" s="46"/>
      <c r="G26" s="46" t="s">
        <v>26</v>
      </c>
      <c r="H26" s="46"/>
      <c r="I26" s="46" t="s">
        <v>26</v>
      </c>
      <c r="J26" s="46"/>
      <c r="K26" s="46" t="s">
        <v>26</v>
      </c>
      <c r="L26" s="46"/>
      <c r="M26" s="46" t="s">
        <v>1</v>
      </c>
      <c r="N26" s="46"/>
      <c r="O26" s="46" t="s">
        <v>26</v>
      </c>
      <c r="P26" s="46"/>
      <c r="Q26" s="46" t="s">
        <v>1</v>
      </c>
      <c r="R26" s="46"/>
      <c r="S26" s="46" t="s">
        <v>1</v>
      </c>
      <c r="T26" s="46"/>
      <c r="U26" s="46" t="s">
        <v>1</v>
      </c>
      <c r="V26" s="46"/>
      <c r="W26" s="46" t="s">
        <v>1</v>
      </c>
      <c r="X26" s="46"/>
      <c r="Y26" s="46" t="s">
        <v>26</v>
      </c>
      <c r="Z26" s="46"/>
      <c r="AA26" s="46" t="s">
        <v>1</v>
      </c>
      <c r="AB26" s="46"/>
      <c r="AC26" s="46" t="s">
        <v>1</v>
      </c>
      <c r="AD26" s="46"/>
      <c r="AE26" s="46" t="s">
        <v>26</v>
      </c>
      <c r="AF26" s="46"/>
      <c r="AG26" s="46" t="s">
        <v>1</v>
      </c>
      <c r="AH26" s="46"/>
      <c r="AI26" s="46" t="s">
        <v>26</v>
      </c>
      <c r="AJ26" s="46"/>
      <c r="AK26" s="46" t="s">
        <v>1</v>
      </c>
      <c r="AL26" s="46"/>
      <c r="AM26" s="46" t="s">
        <v>1</v>
      </c>
      <c r="AN26" s="57"/>
      <c r="AO26" s="98">
        <f t="shared" si="19"/>
        <v>0</v>
      </c>
      <c r="AP26" s="99" t="str">
        <f t="shared" si="20"/>
        <v>MODERADO</v>
      </c>
    </row>
    <row r="27" spans="1:42" ht="60" x14ac:dyDescent="0.2">
      <c r="A27" s="45">
        <v>22</v>
      </c>
      <c r="B27" s="77" t="str">
        <f>'1. Identificación del riesgo'!C33</f>
        <v>Adulterar información sobre cumplimiento de los términos a las respuestas de las Peticiones, Quejas, Reclamos y Sugerencias para evitar investigaciones, censuras o críticas a la administración.</v>
      </c>
      <c r="C27" s="46" t="s">
        <v>26</v>
      </c>
      <c r="D27" s="46"/>
      <c r="E27" s="46" t="s">
        <v>26</v>
      </c>
      <c r="F27" s="46"/>
      <c r="G27" s="46" t="s">
        <v>26</v>
      </c>
      <c r="H27" s="46"/>
      <c r="I27" s="46" t="s">
        <v>26</v>
      </c>
      <c r="J27" s="46"/>
      <c r="K27" s="46" t="s">
        <v>26</v>
      </c>
      <c r="L27" s="46"/>
      <c r="M27" s="46" t="s">
        <v>1</v>
      </c>
      <c r="N27" s="46"/>
      <c r="O27" s="46" t="s">
        <v>26</v>
      </c>
      <c r="P27" s="46"/>
      <c r="Q27" s="46" t="s">
        <v>1</v>
      </c>
      <c r="R27" s="46"/>
      <c r="S27" s="46" t="s">
        <v>1</v>
      </c>
      <c r="T27" s="46"/>
      <c r="U27" s="46" t="s">
        <v>1</v>
      </c>
      <c r="V27" s="46"/>
      <c r="W27" s="46" t="s">
        <v>1</v>
      </c>
      <c r="X27" s="46"/>
      <c r="Y27" s="46" t="s">
        <v>26</v>
      </c>
      <c r="Z27" s="46"/>
      <c r="AA27" s="46" t="s">
        <v>1</v>
      </c>
      <c r="AB27" s="46"/>
      <c r="AC27" s="46" t="s">
        <v>1</v>
      </c>
      <c r="AD27" s="46"/>
      <c r="AE27" s="46" t="s">
        <v>26</v>
      </c>
      <c r="AF27" s="46"/>
      <c r="AG27" s="46" t="s">
        <v>1</v>
      </c>
      <c r="AH27" s="46"/>
      <c r="AI27" s="46" t="s">
        <v>26</v>
      </c>
      <c r="AJ27" s="46"/>
      <c r="AK27" s="46" t="s">
        <v>1</v>
      </c>
      <c r="AL27" s="46"/>
      <c r="AM27" s="46" t="s">
        <v>1</v>
      </c>
      <c r="AN27" s="57"/>
      <c r="AO27" s="98">
        <f t="shared" si="19"/>
        <v>0</v>
      </c>
      <c r="AP27" s="99" t="str">
        <f t="shared" si="20"/>
        <v>MODERADO</v>
      </c>
    </row>
    <row r="28" spans="1:42" ht="75" x14ac:dyDescent="0.2">
      <c r="A28" s="45">
        <v>23</v>
      </c>
      <c r="B28" s="77" t="str">
        <f>'1. Identificación del riesgo'!C34</f>
        <v>Privilegiar por amiguismo o afinidad política o de la administración, a algunos líderes u organizaciones comunitarias en los programas de formación, excluyendo o limitando la participación democrática de otros líderes o personal interesado.</v>
      </c>
      <c r="C28" s="46" t="s">
        <v>26</v>
      </c>
      <c r="D28" s="46"/>
      <c r="E28" s="46" t="s">
        <v>26</v>
      </c>
      <c r="F28" s="46"/>
      <c r="G28" s="46" t="s">
        <v>26</v>
      </c>
      <c r="H28" s="46"/>
      <c r="I28" s="46" t="s">
        <v>26</v>
      </c>
      <c r="J28" s="46"/>
      <c r="K28" s="46" t="s">
        <v>26</v>
      </c>
      <c r="L28" s="46"/>
      <c r="M28" s="46" t="s">
        <v>1</v>
      </c>
      <c r="N28" s="46"/>
      <c r="O28" s="46" t="s">
        <v>26</v>
      </c>
      <c r="P28" s="46"/>
      <c r="Q28" s="46" t="s">
        <v>1</v>
      </c>
      <c r="R28" s="46"/>
      <c r="S28" s="46" t="s">
        <v>1</v>
      </c>
      <c r="T28" s="46"/>
      <c r="U28" s="46" t="s">
        <v>1</v>
      </c>
      <c r="V28" s="46"/>
      <c r="W28" s="46" t="s">
        <v>1</v>
      </c>
      <c r="X28" s="46"/>
      <c r="Y28" s="46" t="s">
        <v>26</v>
      </c>
      <c r="Z28" s="46"/>
      <c r="AA28" s="46" t="s">
        <v>1</v>
      </c>
      <c r="AB28" s="46"/>
      <c r="AC28" s="46" t="s">
        <v>1</v>
      </c>
      <c r="AD28" s="46"/>
      <c r="AE28" s="46" t="s">
        <v>26</v>
      </c>
      <c r="AF28" s="46"/>
      <c r="AG28" s="46" t="s">
        <v>1</v>
      </c>
      <c r="AH28" s="46"/>
      <c r="AI28" s="46" t="s">
        <v>26</v>
      </c>
      <c r="AJ28" s="46"/>
      <c r="AK28" s="46" t="s">
        <v>1</v>
      </c>
      <c r="AL28" s="46"/>
      <c r="AM28" s="46" t="s">
        <v>1</v>
      </c>
      <c r="AN28" s="57"/>
      <c r="AO28" s="98">
        <f t="shared" si="19"/>
        <v>0</v>
      </c>
      <c r="AP28" s="99" t="str">
        <f t="shared" si="20"/>
        <v>MODERADO</v>
      </c>
    </row>
    <row r="29" spans="1:42" ht="30" x14ac:dyDescent="0.2">
      <c r="A29" s="45">
        <v>24</v>
      </c>
      <c r="B29" s="77" t="str">
        <f>'1. Identificación del riesgo'!C35</f>
        <v>Recibir o solictar dádivas a los usuarios para gestionar trámites o servicios</v>
      </c>
      <c r="C29" s="46" t="s">
        <v>26</v>
      </c>
      <c r="D29" s="46">
        <f>IF(C29="SI","1")+IF(C29="NO","0")</f>
        <v>1</v>
      </c>
      <c r="E29" s="46" t="s">
        <v>26</v>
      </c>
      <c r="F29" s="46">
        <f>IF(E29="SI","1")+IF(E29="NO","0")</f>
        <v>1</v>
      </c>
      <c r="G29" s="46" t="s">
        <v>26</v>
      </c>
      <c r="H29" s="46">
        <f>IF(G29="SI","1")+IF(G29="NO","0")</f>
        <v>1</v>
      </c>
      <c r="I29" s="46" t="s">
        <v>26</v>
      </c>
      <c r="J29" s="46">
        <f>IF(I29="SI","1")+IF(I29="NO","0")</f>
        <v>1</v>
      </c>
      <c r="K29" s="46" t="s">
        <v>26</v>
      </c>
      <c r="L29" s="46">
        <f>IF(K29="SI","1")+IF(K29="NO","0")</f>
        <v>1</v>
      </c>
      <c r="M29" s="46" t="s">
        <v>26</v>
      </c>
      <c r="N29" s="46">
        <f>IF(M29="SI","1")+IF(M29="NO","0")</f>
        <v>1</v>
      </c>
      <c r="O29" s="46" t="s">
        <v>26</v>
      </c>
      <c r="P29" s="46">
        <f>IF(O29="SI","1")+IF(O29="NO","0")</f>
        <v>1</v>
      </c>
      <c r="Q29" s="46" t="s">
        <v>26</v>
      </c>
      <c r="R29" s="46">
        <f>IF(Q29="SI","1")+IF(Q29="NO","0")</f>
        <v>1</v>
      </c>
      <c r="S29" s="46" t="s">
        <v>1</v>
      </c>
      <c r="T29" s="46">
        <f>IF(S29="SI","1")+IF(S29="NO","0")</f>
        <v>0</v>
      </c>
      <c r="U29" s="46" t="s">
        <v>26</v>
      </c>
      <c r="V29" s="46">
        <f>IF(U29="SI","1")+IF(U29="NO","0")</f>
        <v>1</v>
      </c>
      <c r="W29" s="46" t="s">
        <v>1</v>
      </c>
      <c r="X29" s="46">
        <f>IF(W29="SI","1")+IF(W29="NO","0")</f>
        <v>0</v>
      </c>
      <c r="Y29" s="46" t="s">
        <v>26</v>
      </c>
      <c r="Z29" s="46">
        <f>IF(Y29="SI","1")+IF(Y29="NO","0")</f>
        <v>1</v>
      </c>
      <c r="AA29" s="46" t="s">
        <v>1</v>
      </c>
      <c r="AB29" s="46">
        <f>IF(AA29="SI","1")+IF(AA29="NO","0")</f>
        <v>0</v>
      </c>
      <c r="AC29" s="46" t="s">
        <v>26</v>
      </c>
      <c r="AD29" s="46">
        <f>IF(AC29="SI","1")+IF(AC29="NO","0")</f>
        <v>1</v>
      </c>
      <c r="AE29" s="46" t="s">
        <v>26</v>
      </c>
      <c r="AF29" s="46">
        <f>IF(AE29="SI","1")+IF(AE29="NO","0")</f>
        <v>1</v>
      </c>
      <c r="AG29" s="46" t="s">
        <v>1</v>
      </c>
      <c r="AH29" s="46">
        <f>IF(AG29="SI","1")+IF(AG29="NO","0")</f>
        <v>0</v>
      </c>
      <c r="AI29" s="46" t="s">
        <v>26</v>
      </c>
      <c r="AJ29" s="46">
        <f>IF(AI29="SI","1")+IF(AI29="NO","0")</f>
        <v>1</v>
      </c>
      <c r="AK29" s="46" t="s">
        <v>26</v>
      </c>
      <c r="AL29" s="46">
        <f>IF(AK29="SI","1")+IF(AK29="NO","0")</f>
        <v>1</v>
      </c>
      <c r="AM29" s="46" t="s">
        <v>1</v>
      </c>
      <c r="AO29" s="98">
        <f t="shared" si="19"/>
        <v>14</v>
      </c>
      <c r="AP29" s="99" t="str">
        <f t="shared" si="20"/>
        <v>CATASTRÓFICO</v>
      </c>
    </row>
    <row r="30" spans="1:42" ht="75" x14ac:dyDescent="0.2">
      <c r="A30" s="45">
        <v>25</v>
      </c>
      <c r="B30" s="77" t="str">
        <f>'1. Identificación del riesgo'!C36</f>
        <v xml:space="preserve">Expedición de  actos administrativos, políticas, lineamientos u orientaciones contrarias a los intereses públicos o a las normas vigentes con el fin de compensar favores políticos.
</v>
      </c>
      <c r="C30" s="46" t="s">
        <v>26</v>
      </c>
      <c r="D30" s="46">
        <f t="shared" ref="D30:D33" si="72">IF(C30="SI","1")+IF(C30="NO","0")</f>
        <v>1</v>
      </c>
      <c r="E30" s="46" t="s">
        <v>26</v>
      </c>
      <c r="F30" s="46">
        <f t="shared" ref="F30:F33" si="73">IF(E30="SI","1")+IF(E30="NO","0")</f>
        <v>1</v>
      </c>
      <c r="G30" s="46" t="s">
        <v>26</v>
      </c>
      <c r="H30" s="46">
        <f t="shared" ref="H30:J33" si="74">IF(G30="SI","1")+IF(G30="NO","0")</f>
        <v>1</v>
      </c>
      <c r="I30" s="46" t="s">
        <v>26</v>
      </c>
      <c r="J30" s="46">
        <f t="shared" si="74"/>
        <v>1</v>
      </c>
      <c r="K30" s="46" t="s">
        <v>26</v>
      </c>
      <c r="L30" s="46">
        <f t="shared" ref="L30:L33" si="75">IF(K30="SI","1")+IF(K30="NO","0")</f>
        <v>1</v>
      </c>
      <c r="M30" s="46" t="s">
        <v>26</v>
      </c>
      <c r="N30" s="46">
        <f t="shared" ref="N30:N33" si="76">IF(M30="SI","1")+IF(M30="NO","0")</f>
        <v>1</v>
      </c>
      <c r="O30" s="46" t="s">
        <v>26</v>
      </c>
      <c r="P30" s="46">
        <f t="shared" ref="P30:P33" si="77">IF(O30="SI","1")+IF(O30="NO","0")</f>
        <v>1</v>
      </c>
      <c r="Q30" s="46" t="s">
        <v>26</v>
      </c>
      <c r="R30" s="46">
        <f t="shared" ref="R30:R33" si="78">IF(Q30="SI","1")+IF(Q30="NO","0")</f>
        <v>1</v>
      </c>
      <c r="S30" s="46" t="s">
        <v>1</v>
      </c>
      <c r="T30" s="46">
        <f t="shared" ref="T30:T33" si="79">IF(S30="SI","1")+IF(S30="NO","0")</f>
        <v>0</v>
      </c>
      <c r="U30" s="46" t="s">
        <v>26</v>
      </c>
      <c r="V30" s="46">
        <f t="shared" ref="V30:V33" si="80">IF(U30="SI","1")+IF(U30="NO","0")</f>
        <v>1</v>
      </c>
      <c r="W30" s="46" t="s">
        <v>1</v>
      </c>
      <c r="X30" s="46">
        <f t="shared" ref="X30:X33" si="81">IF(W30="SI","1")+IF(W30="NO","0")</f>
        <v>0</v>
      </c>
      <c r="Y30" s="46" t="s">
        <v>26</v>
      </c>
      <c r="Z30" s="46">
        <f t="shared" ref="Z30:Z33" si="82">IF(Y30="SI","1")+IF(Y30="NO","0")</f>
        <v>1</v>
      </c>
      <c r="AA30" s="46" t="s">
        <v>1</v>
      </c>
      <c r="AB30" s="46">
        <f t="shared" ref="AB30:AB33" si="83">IF(AA30="SI","1")+IF(AA30="NO","0")</f>
        <v>0</v>
      </c>
      <c r="AC30" s="46" t="s">
        <v>26</v>
      </c>
      <c r="AD30" s="46">
        <f t="shared" ref="AD30:AD33" si="84">IF(AC30="SI","1")+IF(AC30="NO","0")</f>
        <v>1</v>
      </c>
      <c r="AE30" s="46" t="s">
        <v>26</v>
      </c>
      <c r="AF30" s="46">
        <f t="shared" ref="AF30:AF33" si="85">IF(AE30="SI","1")+IF(AE30="NO","0")</f>
        <v>1</v>
      </c>
      <c r="AG30" s="46" t="s">
        <v>1</v>
      </c>
      <c r="AH30" s="46">
        <f t="shared" ref="AH30:AH33" si="86">IF(AG30="SI","1")+IF(AG30="NO","0")</f>
        <v>0</v>
      </c>
      <c r="AI30" s="46" t="s">
        <v>26</v>
      </c>
      <c r="AJ30" s="46">
        <f t="shared" ref="AJ30:AJ33" si="87">IF(AI30="SI","1")+IF(AI30="NO","0")</f>
        <v>1</v>
      </c>
      <c r="AK30" s="46" t="s">
        <v>26</v>
      </c>
      <c r="AL30" s="46">
        <f t="shared" ref="AL30:AL33" si="88">IF(AK30="SI","1")+IF(AK30="NO","0")</f>
        <v>1</v>
      </c>
      <c r="AM30" s="46" t="s">
        <v>1</v>
      </c>
      <c r="AO30" s="98">
        <f t="shared" si="19"/>
        <v>14</v>
      </c>
      <c r="AP30" s="99" t="str">
        <f t="shared" si="20"/>
        <v>CATASTRÓFICO</v>
      </c>
    </row>
    <row r="31" spans="1:42" ht="45" x14ac:dyDescent="0.2">
      <c r="A31" s="45">
        <v>26</v>
      </c>
      <c r="B31" s="77" t="str">
        <f>'1. Identificación del riesgo'!C37</f>
        <v>Emitir respuestas y/o conceptos jurídicos para favorecer intereses de particulares o terceros, en menoscabo de los intereses de la entidad o colectivos.</v>
      </c>
      <c r="C31" s="46" t="s">
        <v>26</v>
      </c>
      <c r="D31" s="46">
        <f t="shared" si="72"/>
        <v>1</v>
      </c>
      <c r="E31" s="46" t="s">
        <v>26</v>
      </c>
      <c r="F31" s="46">
        <f t="shared" si="73"/>
        <v>1</v>
      </c>
      <c r="G31" s="46" t="s">
        <v>26</v>
      </c>
      <c r="H31" s="46">
        <f t="shared" si="74"/>
        <v>1</v>
      </c>
      <c r="I31" s="46" t="s">
        <v>26</v>
      </c>
      <c r="J31" s="46">
        <f t="shared" si="74"/>
        <v>1</v>
      </c>
      <c r="K31" s="46" t="s">
        <v>26</v>
      </c>
      <c r="L31" s="46">
        <f t="shared" si="75"/>
        <v>1</v>
      </c>
      <c r="M31" s="46" t="s">
        <v>26</v>
      </c>
      <c r="N31" s="46">
        <f t="shared" si="76"/>
        <v>1</v>
      </c>
      <c r="O31" s="46" t="s">
        <v>26</v>
      </c>
      <c r="P31" s="46">
        <f t="shared" si="77"/>
        <v>1</v>
      </c>
      <c r="Q31" s="46" t="s">
        <v>26</v>
      </c>
      <c r="R31" s="46">
        <f t="shared" si="78"/>
        <v>1</v>
      </c>
      <c r="S31" s="46" t="s">
        <v>1</v>
      </c>
      <c r="T31" s="46">
        <f t="shared" si="79"/>
        <v>0</v>
      </c>
      <c r="U31" s="46" t="s">
        <v>26</v>
      </c>
      <c r="V31" s="46">
        <f t="shared" si="80"/>
        <v>1</v>
      </c>
      <c r="W31" s="46" t="s">
        <v>1</v>
      </c>
      <c r="X31" s="46">
        <f t="shared" si="81"/>
        <v>0</v>
      </c>
      <c r="Y31" s="46" t="s">
        <v>26</v>
      </c>
      <c r="Z31" s="46">
        <f t="shared" si="82"/>
        <v>1</v>
      </c>
      <c r="AA31" s="46" t="s">
        <v>26</v>
      </c>
      <c r="AB31" s="46">
        <f t="shared" si="83"/>
        <v>1</v>
      </c>
      <c r="AC31" s="46" t="s">
        <v>26</v>
      </c>
      <c r="AD31" s="46">
        <f t="shared" si="84"/>
        <v>1</v>
      </c>
      <c r="AE31" s="46" t="s">
        <v>26</v>
      </c>
      <c r="AF31" s="46">
        <f t="shared" si="85"/>
        <v>1</v>
      </c>
      <c r="AG31" s="46" t="s">
        <v>1</v>
      </c>
      <c r="AH31" s="46">
        <f t="shared" si="86"/>
        <v>0</v>
      </c>
      <c r="AI31" s="46" t="s">
        <v>26</v>
      </c>
      <c r="AJ31" s="46">
        <f t="shared" si="87"/>
        <v>1</v>
      </c>
      <c r="AK31" s="46" t="s">
        <v>26</v>
      </c>
      <c r="AL31" s="46">
        <f t="shared" si="88"/>
        <v>1</v>
      </c>
      <c r="AM31" s="46" t="s">
        <v>1</v>
      </c>
      <c r="AO31" s="98">
        <f t="shared" si="19"/>
        <v>15</v>
      </c>
      <c r="AP31" s="99" t="str">
        <f t="shared" si="20"/>
        <v>CATASTRÓFICO</v>
      </c>
    </row>
    <row r="32" spans="1:42" ht="75" x14ac:dyDescent="0.2">
      <c r="A32" s="45">
        <v>27</v>
      </c>
      <c r="B32" s="77" t="str">
        <f>'1. Identificación del riesgo'!C38</f>
        <v>Permitir el funcionamiento, a sabiendas, o no sancionar a establecimientos comerciales o industriales que no están registrados o no cuentan con las licencias y permisos, para sacar provecho o favorecerlos</v>
      </c>
      <c r="C32" s="46" t="s">
        <v>26</v>
      </c>
      <c r="D32" s="46">
        <f t="shared" si="72"/>
        <v>1</v>
      </c>
      <c r="E32" s="46" t="s">
        <v>26</v>
      </c>
      <c r="F32" s="46">
        <f t="shared" si="73"/>
        <v>1</v>
      </c>
      <c r="G32" s="46" t="s">
        <v>26</v>
      </c>
      <c r="H32" s="46">
        <f t="shared" si="74"/>
        <v>1</v>
      </c>
      <c r="I32" s="46" t="s">
        <v>26</v>
      </c>
      <c r="J32" s="46">
        <f t="shared" si="74"/>
        <v>1</v>
      </c>
      <c r="K32" s="46" t="s">
        <v>26</v>
      </c>
      <c r="L32" s="46">
        <f t="shared" si="75"/>
        <v>1</v>
      </c>
      <c r="M32" s="46" t="s">
        <v>26</v>
      </c>
      <c r="N32" s="46">
        <f t="shared" si="76"/>
        <v>1</v>
      </c>
      <c r="O32" s="46" t="s">
        <v>26</v>
      </c>
      <c r="P32" s="46">
        <f t="shared" si="77"/>
        <v>1</v>
      </c>
      <c r="Q32" s="46" t="s">
        <v>26</v>
      </c>
      <c r="R32" s="46">
        <f t="shared" si="78"/>
        <v>1</v>
      </c>
      <c r="S32" s="46" t="s">
        <v>1</v>
      </c>
      <c r="T32" s="46">
        <f t="shared" si="79"/>
        <v>0</v>
      </c>
      <c r="U32" s="46" t="s">
        <v>26</v>
      </c>
      <c r="V32" s="46">
        <f t="shared" si="80"/>
        <v>1</v>
      </c>
      <c r="W32" s="46" t="s">
        <v>1</v>
      </c>
      <c r="X32" s="46">
        <f t="shared" si="81"/>
        <v>0</v>
      </c>
      <c r="Y32" s="46" t="s">
        <v>26</v>
      </c>
      <c r="Z32" s="46">
        <f t="shared" si="82"/>
        <v>1</v>
      </c>
      <c r="AA32" s="46" t="s">
        <v>1</v>
      </c>
      <c r="AB32" s="46">
        <f t="shared" si="83"/>
        <v>0</v>
      </c>
      <c r="AC32" s="46" t="s">
        <v>26</v>
      </c>
      <c r="AD32" s="46">
        <f t="shared" si="84"/>
        <v>1</v>
      </c>
      <c r="AE32" s="46" t="s">
        <v>26</v>
      </c>
      <c r="AF32" s="46">
        <f t="shared" si="85"/>
        <v>1</v>
      </c>
      <c r="AG32" s="46" t="s">
        <v>26</v>
      </c>
      <c r="AH32" s="46">
        <f t="shared" si="86"/>
        <v>1</v>
      </c>
      <c r="AI32" s="46" t="s">
        <v>26</v>
      </c>
      <c r="AJ32" s="46">
        <f t="shared" si="87"/>
        <v>1</v>
      </c>
      <c r="AK32" s="46" t="s">
        <v>26</v>
      </c>
      <c r="AL32" s="46">
        <f t="shared" si="88"/>
        <v>1</v>
      </c>
      <c r="AM32" s="46" t="s">
        <v>26</v>
      </c>
      <c r="AO32" s="98">
        <f t="shared" si="19"/>
        <v>15</v>
      </c>
      <c r="AP32" s="99" t="str">
        <f t="shared" si="20"/>
        <v>CATASTRÓFICO</v>
      </c>
    </row>
    <row r="33" spans="1:42" ht="45" x14ac:dyDescent="0.2">
      <c r="A33" s="45">
        <v>28</v>
      </c>
      <c r="B33" s="77" t="str">
        <f>'1. Identificación del riesgo'!C39</f>
        <v>No reportar irregularidades técnicas en el cumplimiento de contratos, convenios y programas con el fin de beneficiar a terceros.</v>
      </c>
      <c r="C33" s="46" t="s">
        <v>26</v>
      </c>
      <c r="D33" s="46">
        <f t="shared" si="72"/>
        <v>1</v>
      </c>
      <c r="E33" s="46" t="s">
        <v>26</v>
      </c>
      <c r="F33" s="46">
        <f t="shared" si="73"/>
        <v>1</v>
      </c>
      <c r="G33" s="46" t="s">
        <v>26</v>
      </c>
      <c r="H33" s="46">
        <f t="shared" si="74"/>
        <v>1</v>
      </c>
      <c r="I33" s="46" t="s">
        <v>26</v>
      </c>
      <c r="J33" s="46">
        <f t="shared" si="74"/>
        <v>1</v>
      </c>
      <c r="K33" s="46" t="s">
        <v>26</v>
      </c>
      <c r="L33" s="46">
        <f t="shared" si="75"/>
        <v>1</v>
      </c>
      <c r="M33" s="46" t="s">
        <v>26</v>
      </c>
      <c r="N33" s="46">
        <f t="shared" si="76"/>
        <v>1</v>
      </c>
      <c r="O33" s="46" t="s">
        <v>26</v>
      </c>
      <c r="P33" s="46">
        <f t="shared" si="77"/>
        <v>1</v>
      </c>
      <c r="Q33" s="46" t="s">
        <v>26</v>
      </c>
      <c r="R33" s="46">
        <f t="shared" si="78"/>
        <v>1</v>
      </c>
      <c r="S33" s="46" t="s">
        <v>1</v>
      </c>
      <c r="T33" s="46">
        <f t="shared" si="79"/>
        <v>0</v>
      </c>
      <c r="U33" s="46" t="s">
        <v>26</v>
      </c>
      <c r="V33" s="46">
        <f t="shared" si="80"/>
        <v>1</v>
      </c>
      <c r="W33" s="46" t="s">
        <v>1</v>
      </c>
      <c r="X33" s="46">
        <f t="shared" si="81"/>
        <v>0</v>
      </c>
      <c r="Y33" s="46" t="s">
        <v>26</v>
      </c>
      <c r="Z33" s="46">
        <f t="shared" si="82"/>
        <v>1</v>
      </c>
      <c r="AA33" s="46" t="s">
        <v>26</v>
      </c>
      <c r="AB33" s="46">
        <f t="shared" si="83"/>
        <v>1</v>
      </c>
      <c r="AC33" s="46" t="s">
        <v>26</v>
      </c>
      <c r="AD33" s="46">
        <f t="shared" si="84"/>
        <v>1</v>
      </c>
      <c r="AE33" s="46" t="s">
        <v>26</v>
      </c>
      <c r="AF33" s="46">
        <f t="shared" si="85"/>
        <v>1</v>
      </c>
      <c r="AG33" s="46" t="s">
        <v>1</v>
      </c>
      <c r="AH33" s="46">
        <f t="shared" si="86"/>
        <v>0</v>
      </c>
      <c r="AI33" s="46" t="s">
        <v>26</v>
      </c>
      <c r="AJ33" s="46">
        <f t="shared" si="87"/>
        <v>1</v>
      </c>
      <c r="AK33" s="46" t="s">
        <v>26</v>
      </c>
      <c r="AL33" s="46">
        <f t="shared" si="88"/>
        <v>1</v>
      </c>
      <c r="AM33" s="46" t="s">
        <v>1</v>
      </c>
      <c r="AO33" s="98">
        <f t="shared" si="19"/>
        <v>15</v>
      </c>
      <c r="AP33" s="99" t="str">
        <f t="shared" si="20"/>
        <v>CATASTRÓFICO</v>
      </c>
    </row>
    <row r="34" spans="1:42" ht="45" x14ac:dyDescent="0.2">
      <c r="A34" s="45">
        <v>29</v>
      </c>
      <c r="B34" s="77" t="str">
        <f>'1. Identificación del riesgo'!C40</f>
        <v>Pagar cuentas sin el lleno de requisitos legales y reglamentarios establecidos en los procedimientos internos</v>
      </c>
      <c r="C34" s="46" t="s">
        <v>300</v>
      </c>
      <c r="D34" s="46">
        <f>IF(C34="SI","1")+IF(C34="NO","0")</f>
        <v>1</v>
      </c>
      <c r="E34" s="46" t="s">
        <v>300</v>
      </c>
      <c r="F34" s="46">
        <f>IF(E34="SI","1")+IF(E34="NO","0")</f>
        <v>1</v>
      </c>
      <c r="G34" s="46" t="s">
        <v>300</v>
      </c>
      <c r="H34" s="46">
        <f>IF(G34="SI","1")+IF(G34="NO","0")</f>
        <v>1</v>
      </c>
      <c r="I34" s="46" t="s">
        <v>300</v>
      </c>
      <c r="J34" s="46">
        <f>IF(I34="SI","1")+IF(I34="NO","0")</f>
        <v>1</v>
      </c>
      <c r="K34" s="46" t="s">
        <v>300</v>
      </c>
      <c r="L34" s="46">
        <f>IF(K34="SI","1")+IF(K34="NO","0")</f>
        <v>1</v>
      </c>
      <c r="M34" s="46" t="s">
        <v>300</v>
      </c>
      <c r="N34" s="46">
        <f>IF(M34="SI","1")+IF(M34="NO","0")</f>
        <v>1</v>
      </c>
      <c r="O34" s="46" t="s">
        <v>300</v>
      </c>
      <c r="P34" s="46">
        <f>IF(O34="SI","1")+IF(O34="NO","0")</f>
        <v>1</v>
      </c>
      <c r="Q34" s="46" t="s">
        <v>257</v>
      </c>
      <c r="R34" s="46">
        <f>IF(Q34="SI","1")+IF(Q34="NO","0")</f>
        <v>0</v>
      </c>
      <c r="S34" s="46" t="s">
        <v>257</v>
      </c>
      <c r="T34" s="46">
        <f>IF(S34="SI","1")+IF(S34="NO","0")</f>
        <v>0</v>
      </c>
      <c r="U34" s="46" t="s">
        <v>300</v>
      </c>
      <c r="V34" s="46">
        <f>IF(U34="SI","1")+IF(U34="NO","0")</f>
        <v>1</v>
      </c>
      <c r="W34" s="46" t="s">
        <v>300</v>
      </c>
      <c r="X34" s="46">
        <f>IF(W34="SI","1")+IF(W34="NO","0")</f>
        <v>1</v>
      </c>
      <c r="Y34" s="46" t="s">
        <v>300</v>
      </c>
      <c r="Z34" s="46">
        <f>IF(Y34="SI","1")+IF(Y34="NO","0")</f>
        <v>1</v>
      </c>
      <c r="AA34" s="46" t="s">
        <v>300</v>
      </c>
      <c r="AB34" s="46">
        <f>IF(AA34="SI","1")+IF(AA34="NO","0")</f>
        <v>1</v>
      </c>
      <c r="AC34" s="46" t="s">
        <v>300</v>
      </c>
      <c r="AD34" s="46">
        <f>IF(AC34="SI","1")+IF(AC34="NO","0")</f>
        <v>1</v>
      </c>
      <c r="AE34" s="46" t="s">
        <v>300</v>
      </c>
      <c r="AF34" s="46">
        <f>IF(AE34="SI","1")+IF(AE34="NO","0")</f>
        <v>1</v>
      </c>
      <c r="AG34" s="46" t="s">
        <v>257</v>
      </c>
      <c r="AH34" s="46">
        <f>IF(AG34="SI","1")+IF(AG34="NO","0")</f>
        <v>0</v>
      </c>
      <c r="AI34" s="46" t="s">
        <v>300</v>
      </c>
      <c r="AJ34" s="46">
        <f>IF(AI34="SI","1")+IF(AI34="NO","0")</f>
        <v>1</v>
      </c>
      <c r="AK34" s="46" t="s">
        <v>300</v>
      </c>
      <c r="AL34" s="46">
        <f>IF(AK34="SI","1")+IF(AK34="NO","0")</f>
        <v>1</v>
      </c>
      <c r="AM34" s="46" t="s">
        <v>257</v>
      </c>
      <c r="AO34" s="98">
        <f t="shared" si="19"/>
        <v>15</v>
      </c>
      <c r="AP34" s="99" t="str">
        <f t="shared" si="20"/>
        <v>CATASTRÓFICO</v>
      </c>
    </row>
    <row r="35" spans="1:42" ht="45" x14ac:dyDescent="0.2">
      <c r="A35" s="45">
        <v>30</v>
      </c>
      <c r="B35" s="77" t="str">
        <f>'1. Identificación del riesgo'!C41</f>
        <v>Conceder incentivos tributarios no autorizados o vigentes a contribuyentes, para obtener provecho o favorecer a terceros.</v>
      </c>
      <c r="C35" s="46" t="s">
        <v>300</v>
      </c>
      <c r="D35" s="46">
        <f t="shared" ref="D35:D36" si="89">IF(C35="SI","1")+IF(C35="NO","0")</f>
        <v>1</v>
      </c>
      <c r="E35" s="46" t="s">
        <v>300</v>
      </c>
      <c r="F35" s="46">
        <f t="shared" ref="F35:F36" si="90">IF(E35="SI","1")+IF(E35="NO","0")</f>
        <v>1</v>
      </c>
      <c r="G35" s="46" t="s">
        <v>300</v>
      </c>
      <c r="H35" s="46">
        <f t="shared" ref="H35:J36" si="91">IF(G35="SI","1")+IF(G35="NO","0")</f>
        <v>1</v>
      </c>
      <c r="I35" s="46" t="s">
        <v>300</v>
      </c>
      <c r="J35" s="46">
        <f t="shared" si="91"/>
        <v>1</v>
      </c>
      <c r="K35" s="46" t="s">
        <v>300</v>
      </c>
      <c r="L35" s="46">
        <f t="shared" ref="L35:L36" si="92">IF(K35="SI","1")+IF(K35="NO","0")</f>
        <v>1</v>
      </c>
      <c r="M35" s="46" t="s">
        <v>300</v>
      </c>
      <c r="N35" s="46">
        <f t="shared" ref="N35:N36" si="93">IF(M35="SI","1")+IF(M35="NO","0")</f>
        <v>1</v>
      </c>
      <c r="O35" s="46" t="s">
        <v>300</v>
      </c>
      <c r="P35" s="46">
        <f t="shared" ref="P35:P36" si="94">IF(O35="SI","1")+IF(O35="NO","0")</f>
        <v>1</v>
      </c>
      <c r="Q35" s="46" t="s">
        <v>300</v>
      </c>
      <c r="R35" s="46">
        <f t="shared" ref="R35:R36" si="95">IF(Q35="SI","1")+IF(Q35="NO","0")</f>
        <v>1</v>
      </c>
      <c r="S35" s="46" t="s">
        <v>300</v>
      </c>
      <c r="T35" s="46">
        <f t="shared" ref="T35:T36" si="96">IF(S35="SI","1")+IF(S35="NO","0")</f>
        <v>1</v>
      </c>
      <c r="U35" s="46" t="s">
        <v>300</v>
      </c>
      <c r="V35" s="46">
        <f t="shared" ref="V35:V36" si="97">IF(U35="SI","1")+IF(U35="NO","0")</f>
        <v>1</v>
      </c>
      <c r="W35" s="46" t="s">
        <v>300</v>
      </c>
      <c r="X35" s="46">
        <f t="shared" ref="X35:X36" si="98">IF(W35="SI","1")+IF(W35="NO","0")</f>
        <v>1</v>
      </c>
      <c r="Y35" s="46" t="s">
        <v>300</v>
      </c>
      <c r="Z35" s="46">
        <f t="shared" ref="Z35:Z36" si="99">IF(Y35="SI","1")+IF(Y35="NO","0")</f>
        <v>1</v>
      </c>
      <c r="AA35" s="46" t="s">
        <v>300</v>
      </c>
      <c r="AB35" s="46">
        <f t="shared" ref="AB35:AB36" si="100">IF(AA35="SI","1")+IF(AA35="NO","0")</f>
        <v>1</v>
      </c>
      <c r="AC35" s="46" t="s">
        <v>300</v>
      </c>
      <c r="AD35" s="46">
        <f t="shared" ref="AD35:AD36" si="101">IF(AC35="SI","1")+IF(AC35="NO","0")</f>
        <v>1</v>
      </c>
      <c r="AE35" s="46" t="s">
        <v>300</v>
      </c>
      <c r="AF35" s="46">
        <f t="shared" ref="AF35:AF36" si="102">IF(AE35="SI","1")+IF(AE35="NO","0")</f>
        <v>1</v>
      </c>
      <c r="AG35" s="46" t="s">
        <v>257</v>
      </c>
      <c r="AH35" s="46">
        <f t="shared" ref="AH35:AH36" si="103">IF(AG35="SI","1")+IF(AG35="NO","0")</f>
        <v>0</v>
      </c>
      <c r="AI35" s="46" t="s">
        <v>300</v>
      </c>
      <c r="AJ35" s="46">
        <f t="shared" ref="AJ35:AJ36" si="104">IF(AI35="SI","1")+IF(AI35="NO","0")</f>
        <v>1</v>
      </c>
      <c r="AK35" s="46" t="s">
        <v>300</v>
      </c>
      <c r="AL35" s="46">
        <f t="shared" ref="AL35:AL36" si="105">IF(AK35="SI","1")+IF(AK35="NO","0")</f>
        <v>1</v>
      </c>
      <c r="AM35" s="46" t="s">
        <v>257</v>
      </c>
      <c r="AO35" s="98">
        <f t="shared" si="19"/>
        <v>17</v>
      </c>
      <c r="AP35" s="99" t="str">
        <f t="shared" si="20"/>
        <v>CATASTRÓFICO</v>
      </c>
    </row>
    <row r="36" spans="1:42" ht="30" x14ac:dyDescent="0.2">
      <c r="A36" s="45">
        <v>31</v>
      </c>
      <c r="B36" s="77" t="str">
        <f>'1. Identificación del riesgo'!C42</f>
        <v>Solicitar dadivas a Contratistas para garantizar el pago de sus cuentas en menos tiempo.</v>
      </c>
      <c r="C36" s="46" t="s">
        <v>300</v>
      </c>
      <c r="D36" s="46">
        <f t="shared" si="89"/>
        <v>1</v>
      </c>
      <c r="E36" s="46" t="s">
        <v>300</v>
      </c>
      <c r="F36" s="46">
        <f t="shared" si="90"/>
        <v>1</v>
      </c>
      <c r="G36" s="46" t="s">
        <v>300</v>
      </c>
      <c r="H36" s="46">
        <f t="shared" si="91"/>
        <v>1</v>
      </c>
      <c r="I36" s="46" t="s">
        <v>300</v>
      </c>
      <c r="J36" s="46">
        <f t="shared" si="91"/>
        <v>1</v>
      </c>
      <c r="K36" s="46" t="s">
        <v>300</v>
      </c>
      <c r="L36" s="46">
        <f t="shared" si="92"/>
        <v>1</v>
      </c>
      <c r="M36" s="46" t="s">
        <v>257</v>
      </c>
      <c r="N36" s="46">
        <f t="shared" si="93"/>
        <v>0</v>
      </c>
      <c r="O36" s="46" t="s">
        <v>300</v>
      </c>
      <c r="P36" s="46">
        <f t="shared" si="94"/>
        <v>1</v>
      </c>
      <c r="Q36" s="46" t="s">
        <v>257</v>
      </c>
      <c r="R36" s="46">
        <f t="shared" si="95"/>
        <v>0</v>
      </c>
      <c r="S36" s="46" t="s">
        <v>257</v>
      </c>
      <c r="T36" s="46">
        <f t="shared" si="96"/>
        <v>0</v>
      </c>
      <c r="U36" s="46" t="s">
        <v>300</v>
      </c>
      <c r="V36" s="46">
        <f t="shared" si="97"/>
        <v>1</v>
      </c>
      <c r="W36" s="46" t="s">
        <v>300</v>
      </c>
      <c r="X36" s="46">
        <f t="shared" si="98"/>
        <v>1</v>
      </c>
      <c r="Y36" s="46" t="s">
        <v>300</v>
      </c>
      <c r="Z36" s="46">
        <f t="shared" si="99"/>
        <v>1</v>
      </c>
      <c r="AA36" s="46" t="s">
        <v>300</v>
      </c>
      <c r="AB36" s="46">
        <f t="shared" si="100"/>
        <v>1</v>
      </c>
      <c r="AC36" s="46" t="s">
        <v>300</v>
      </c>
      <c r="AD36" s="46">
        <f t="shared" si="101"/>
        <v>1</v>
      </c>
      <c r="AE36" s="46" t="s">
        <v>300</v>
      </c>
      <c r="AF36" s="46">
        <f t="shared" si="102"/>
        <v>1</v>
      </c>
      <c r="AG36" s="46" t="s">
        <v>257</v>
      </c>
      <c r="AH36" s="46">
        <f t="shared" si="103"/>
        <v>0</v>
      </c>
      <c r="AI36" s="46" t="s">
        <v>300</v>
      </c>
      <c r="AJ36" s="46">
        <f t="shared" si="104"/>
        <v>1</v>
      </c>
      <c r="AK36" s="46" t="s">
        <v>300</v>
      </c>
      <c r="AL36" s="46">
        <f t="shared" si="105"/>
        <v>1</v>
      </c>
      <c r="AM36" s="46" t="s">
        <v>257</v>
      </c>
      <c r="AO36" s="98">
        <f t="shared" si="19"/>
        <v>14</v>
      </c>
      <c r="AP36" s="99" t="str">
        <f t="shared" si="20"/>
        <v>CATASTRÓFICO</v>
      </c>
    </row>
    <row r="37" spans="1:42" ht="45" x14ac:dyDescent="0.2">
      <c r="A37" s="45">
        <v>32</v>
      </c>
      <c r="B37" s="77" t="str">
        <f>'1. Identificación del riesgo'!C43</f>
        <v>Suscribir contratos, a sabiendas, sin el lleno de requisitos legales esenciales en el proceso para favorecer a un proponente.</v>
      </c>
      <c r="C37" s="46" t="s">
        <v>26</v>
      </c>
      <c r="D37" s="46">
        <f>IF(C37="SI","1")+IF(C37="NO","0")</f>
        <v>1</v>
      </c>
      <c r="E37" s="46" t="s">
        <v>26</v>
      </c>
      <c r="F37" s="46">
        <f>IF(E37="SI","1")+IF(E37="NO","0")</f>
        <v>1</v>
      </c>
      <c r="G37" s="46" t="s">
        <v>26</v>
      </c>
      <c r="H37" s="46">
        <f>IF(G37="SI","1")+IF(G37="NO","0")</f>
        <v>1</v>
      </c>
      <c r="I37" s="46" t="s">
        <v>26</v>
      </c>
      <c r="J37" s="46">
        <f>IF(I37="SI","1")+IF(I37="NO","0")</f>
        <v>1</v>
      </c>
      <c r="K37" s="46" t="s">
        <v>26</v>
      </c>
      <c r="L37" s="46">
        <f>IF(K37="SI","1")+IF(K37="NO","0")</f>
        <v>1</v>
      </c>
      <c r="M37" s="46" t="s">
        <v>1</v>
      </c>
      <c r="N37" s="46">
        <f>IF(M37="SI","1")+IF(M37="NO","0")</f>
        <v>0</v>
      </c>
      <c r="O37" s="46" t="s">
        <v>26</v>
      </c>
      <c r="P37" s="46">
        <f>IF(O37="SI","1")+IF(O37="NO","0")</f>
        <v>1</v>
      </c>
      <c r="Q37" s="46" t="s">
        <v>1</v>
      </c>
      <c r="R37" s="46">
        <f>IF(Q37="SI","1")+IF(Q37="NO","0")</f>
        <v>0</v>
      </c>
      <c r="S37" s="46" t="s">
        <v>1</v>
      </c>
      <c r="T37" s="46">
        <f>IF(S37="SI","1")+IF(S37="NO","0")</f>
        <v>0</v>
      </c>
      <c r="U37" s="46" t="s">
        <v>26</v>
      </c>
      <c r="V37" s="46">
        <f>IF(U37="SI","1")+IF(U37="NO","0")</f>
        <v>1</v>
      </c>
      <c r="W37" s="46" t="s">
        <v>1</v>
      </c>
      <c r="X37" s="46">
        <f>IF(W37="SI","1")+IF(W37="NO","0")</f>
        <v>0</v>
      </c>
      <c r="Y37" s="46" t="s">
        <v>26</v>
      </c>
      <c r="Z37" s="46">
        <f>IF(Y37="SI","1")+IF(Y37="NO","0")</f>
        <v>1</v>
      </c>
      <c r="AA37" s="46" t="s">
        <v>1</v>
      </c>
      <c r="AB37" s="46">
        <f>IF(AA37="SI","1")+IF(AA37="NO","0")</f>
        <v>0</v>
      </c>
      <c r="AC37" s="46" t="s">
        <v>26</v>
      </c>
      <c r="AD37" s="46">
        <f>IF(AC37="SI","1")+IF(AC37="NO","0")</f>
        <v>1</v>
      </c>
      <c r="AE37" s="46" t="s">
        <v>26</v>
      </c>
      <c r="AF37" s="46">
        <f>IF(AE37="SI","1")+IF(AE37="NO","0")</f>
        <v>1</v>
      </c>
      <c r="AG37" s="46" t="s">
        <v>1</v>
      </c>
      <c r="AH37" s="46">
        <f>IF(AG37="SI","1")+IF(AG37="NO","0")</f>
        <v>0</v>
      </c>
      <c r="AI37" s="46" t="s">
        <v>26</v>
      </c>
      <c r="AJ37" s="46">
        <f>IF(AI37="SI","1")+IF(AI37="NO","0")</f>
        <v>1</v>
      </c>
      <c r="AK37" s="46" t="s">
        <v>1</v>
      </c>
      <c r="AL37" s="46">
        <f>IF(AK37="SI","1")+IF(AK37="NO","0")</f>
        <v>0</v>
      </c>
      <c r="AM37" s="46" t="s">
        <v>1</v>
      </c>
      <c r="AO37" s="98">
        <f t="shared" si="19"/>
        <v>11</v>
      </c>
      <c r="AP37" s="99" t="str">
        <f t="shared" si="20"/>
        <v>MAYOR</v>
      </c>
    </row>
    <row r="38" spans="1:42" ht="30" x14ac:dyDescent="0.2">
      <c r="A38" s="45">
        <v>33</v>
      </c>
      <c r="B38" s="77" t="str">
        <f>'1. Identificación del riesgo'!C44</f>
        <v>Contratar, a sabiendas, con contratistas inhabilitados o con incompatibilidades.</v>
      </c>
      <c r="C38" s="46" t="s">
        <v>26</v>
      </c>
      <c r="D38" s="46">
        <f t="shared" ref="D38:D43" si="106">IF(C38="SI","1")+IF(C38="NO","0")</f>
        <v>1</v>
      </c>
      <c r="E38" s="46" t="s">
        <v>26</v>
      </c>
      <c r="F38" s="46">
        <f t="shared" ref="F38:F43" si="107">IF(E38="SI","1")+IF(E38="NO","0")</f>
        <v>1</v>
      </c>
      <c r="G38" s="46" t="s">
        <v>26</v>
      </c>
      <c r="H38" s="46">
        <f t="shared" ref="H38:J43" si="108">IF(G38="SI","1")+IF(G38="NO","0")</f>
        <v>1</v>
      </c>
      <c r="I38" s="46" t="s">
        <v>26</v>
      </c>
      <c r="J38" s="46">
        <f t="shared" si="108"/>
        <v>1</v>
      </c>
      <c r="K38" s="46" t="s">
        <v>26</v>
      </c>
      <c r="L38" s="46">
        <f t="shared" ref="L38:L43" si="109">IF(K38="SI","1")+IF(K38="NO","0")</f>
        <v>1</v>
      </c>
      <c r="M38" s="46" t="s">
        <v>1</v>
      </c>
      <c r="N38" s="46">
        <f t="shared" ref="N38:N43" si="110">IF(M38="SI","1")+IF(M38="NO","0")</f>
        <v>0</v>
      </c>
      <c r="O38" s="46" t="s">
        <v>1</v>
      </c>
      <c r="P38" s="46">
        <f t="shared" ref="P38:P43" si="111">IF(O38="SI","1")+IF(O38="NO","0")</f>
        <v>0</v>
      </c>
      <c r="Q38" s="46" t="s">
        <v>1</v>
      </c>
      <c r="R38" s="46">
        <f t="shared" ref="R38:R43" si="112">IF(Q38="SI","1")+IF(Q38="NO","0")</f>
        <v>0</v>
      </c>
      <c r="S38" s="46" t="s">
        <v>1</v>
      </c>
      <c r="T38" s="46">
        <f t="shared" ref="T38:T43" si="113">IF(S38="SI","1")+IF(S38="NO","0")</f>
        <v>0</v>
      </c>
      <c r="U38" s="46" t="s">
        <v>26</v>
      </c>
      <c r="V38" s="46">
        <f t="shared" ref="V38:V43" si="114">IF(U38="SI","1")+IF(U38="NO","0")</f>
        <v>1</v>
      </c>
      <c r="W38" s="46" t="s">
        <v>1</v>
      </c>
      <c r="X38" s="46">
        <f t="shared" ref="X38:X43" si="115">IF(W38="SI","1")+IF(W38="NO","0")</f>
        <v>0</v>
      </c>
      <c r="Y38" s="46" t="s">
        <v>26</v>
      </c>
      <c r="Z38" s="46">
        <f t="shared" ref="Z38:Z43" si="116">IF(Y38="SI","1")+IF(Y38="NO","0")</f>
        <v>1</v>
      </c>
      <c r="AA38" s="46" t="s">
        <v>1</v>
      </c>
      <c r="AB38" s="46">
        <f t="shared" ref="AB38:AB39" si="117">IF(AA38="SI","1")+IF(AA38="NO","0")</f>
        <v>0</v>
      </c>
      <c r="AC38" s="46" t="s">
        <v>26</v>
      </c>
      <c r="AD38" s="46">
        <f t="shared" ref="AD38:AD43" si="118">IF(AC38="SI","1")+IF(AC38="NO","0")</f>
        <v>1</v>
      </c>
      <c r="AE38" s="46" t="s">
        <v>26</v>
      </c>
      <c r="AF38" s="46">
        <f t="shared" ref="AF38:AF43" si="119">IF(AE38="SI","1")+IF(AE38="NO","0")</f>
        <v>1</v>
      </c>
      <c r="AG38" s="46" t="s">
        <v>1</v>
      </c>
      <c r="AH38" s="46">
        <f t="shared" ref="AH38:AH43" si="120">IF(AG38="SI","1")+IF(AG38="NO","0")</f>
        <v>0</v>
      </c>
      <c r="AI38" s="46" t="s">
        <v>26</v>
      </c>
      <c r="AJ38" s="46">
        <f t="shared" ref="AJ38:AJ43" si="121">IF(AI38="SI","1")+IF(AI38="NO","0")</f>
        <v>1</v>
      </c>
      <c r="AK38" s="46" t="s">
        <v>26</v>
      </c>
      <c r="AL38" s="46">
        <f t="shared" ref="AL38:AL43" si="122">IF(AK38="SI","1")+IF(AK38="NO","0")</f>
        <v>1</v>
      </c>
      <c r="AM38" s="46" t="s">
        <v>1</v>
      </c>
      <c r="AO38" s="98">
        <f t="shared" si="19"/>
        <v>11</v>
      </c>
      <c r="AP38" s="99" t="str">
        <f t="shared" si="20"/>
        <v>MAYOR</v>
      </c>
    </row>
    <row r="39" spans="1:42" ht="30" x14ac:dyDescent="0.2">
      <c r="A39" s="45">
        <v>34</v>
      </c>
      <c r="B39" s="77" t="str">
        <f>'1. Identificación del riesgo'!C45</f>
        <v>Deficiencias delilberadas en la planeacion de los contratos para favorecer a terceros.</v>
      </c>
      <c r="C39" s="46" t="s">
        <v>26</v>
      </c>
      <c r="D39" s="46">
        <f t="shared" si="106"/>
        <v>1</v>
      </c>
      <c r="E39" s="46" t="s">
        <v>26</v>
      </c>
      <c r="F39" s="46">
        <f t="shared" si="107"/>
        <v>1</v>
      </c>
      <c r="G39" s="46" t="s">
        <v>26</v>
      </c>
      <c r="H39" s="46">
        <f t="shared" si="108"/>
        <v>1</v>
      </c>
      <c r="I39" s="46" t="s">
        <v>26</v>
      </c>
      <c r="J39" s="46">
        <f t="shared" si="108"/>
        <v>1</v>
      </c>
      <c r="K39" s="46" t="s">
        <v>26</v>
      </c>
      <c r="L39" s="46">
        <f t="shared" si="109"/>
        <v>1</v>
      </c>
      <c r="M39" s="46" t="s">
        <v>26</v>
      </c>
      <c r="N39" s="46">
        <f t="shared" si="110"/>
        <v>1</v>
      </c>
      <c r="O39" s="46" t="s">
        <v>26</v>
      </c>
      <c r="P39" s="46">
        <f t="shared" si="111"/>
        <v>1</v>
      </c>
      <c r="Q39" s="46" t="s">
        <v>26</v>
      </c>
      <c r="R39" s="46">
        <f t="shared" si="112"/>
        <v>1</v>
      </c>
      <c r="S39" s="46" t="s">
        <v>1</v>
      </c>
      <c r="T39" s="46">
        <f t="shared" si="113"/>
        <v>0</v>
      </c>
      <c r="U39" s="46" t="s">
        <v>26</v>
      </c>
      <c r="V39" s="46">
        <f t="shared" si="114"/>
        <v>1</v>
      </c>
      <c r="W39" s="46" t="s">
        <v>1</v>
      </c>
      <c r="X39" s="46">
        <f t="shared" si="115"/>
        <v>0</v>
      </c>
      <c r="Y39" s="46" t="s">
        <v>26</v>
      </c>
      <c r="Z39" s="46">
        <f t="shared" si="116"/>
        <v>1</v>
      </c>
      <c r="AA39" s="46" t="s">
        <v>26</v>
      </c>
      <c r="AB39" s="46">
        <f t="shared" si="117"/>
        <v>1</v>
      </c>
      <c r="AC39" s="46" t="s">
        <v>26</v>
      </c>
      <c r="AD39" s="46">
        <f t="shared" si="118"/>
        <v>1</v>
      </c>
      <c r="AE39" s="46" t="s">
        <v>26</v>
      </c>
      <c r="AF39" s="46">
        <f t="shared" si="119"/>
        <v>1</v>
      </c>
      <c r="AG39" s="46" t="s">
        <v>1</v>
      </c>
      <c r="AH39" s="46">
        <f t="shared" si="120"/>
        <v>0</v>
      </c>
      <c r="AI39" s="46" t="s">
        <v>26</v>
      </c>
      <c r="AJ39" s="46">
        <f t="shared" si="121"/>
        <v>1</v>
      </c>
      <c r="AK39" s="46" t="s">
        <v>26</v>
      </c>
      <c r="AL39" s="46">
        <f t="shared" si="122"/>
        <v>1</v>
      </c>
      <c r="AM39" s="46" t="s">
        <v>26</v>
      </c>
      <c r="AO39" s="98">
        <f t="shared" si="19"/>
        <v>15</v>
      </c>
      <c r="AP39" s="99" t="str">
        <f t="shared" si="20"/>
        <v>CATASTRÓFICO</v>
      </c>
    </row>
    <row r="40" spans="1:42" ht="30" x14ac:dyDescent="0.2">
      <c r="A40" s="45">
        <v>35</v>
      </c>
      <c r="B40" s="77" t="str">
        <f>'1. Identificación del riesgo'!C46</f>
        <v>Elaboración de pliegos de condiciones direccionados para favorecer a un proponente en particular.</v>
      </c>
      <c r="C40" s="46" t="s">
        <v>26</v>
      </c>
      <c r="D40" s="46">
        <f t="shared" si="106"/>
        <v>1</v>
      </c>
      <c r="E40" s="46" t="s">
        <v>26</v>
      </c>
      <c r="F40" s="46">
        <f t="shared" si="107"/>
        <v>1</v>
      </c>
      <c r="G40" s="46" t="s">
        <v>26</v>
      </c>
      <c r="H40" s="46">
        <f t="shared" si="108"/>
        <v>1</v>
      </c>
      <c r="I40" s="46" t="s">
        <v>26</v>
      </c>
      <c r="J40" s="46">
        <f t="shared" si="108"/>
        <v>1</v>
      </c>
      <c r="K40" s="46" t="s">
        <v>26</v>
      </c>
      <c r="L40" s="46">
        <f t="shared" si="109"/>
        <v>1</v>
      </c>
      <c r="M40" s="46" t="s">
        <v>26</v>
      </c>
      <c r="N40" s="46">
        <f t="shared" si="110"/>
        <v>1</v>
      </c>
      <c r="O40" s="46" t="s">
        <v>26</v>
      </c>
      <c r="P40" s="46">
        <f t="shared" si="111"/>
        <v>1</v>
      </c>
      <c r="Q40" s="46" t="s">
        <v>26</v>
      </c>
      <c r="R40" s="46">
        <f t="shared" si="112"/>
        <v>1</v>
      </c>
      <c r="S40" s="46" t="s">
        <v>1</v>
      </c>
      <c r="T40" s="46">
        <f t="shared" si="113"/>
        <v>0</v>
      </c>
      <c r="U40" s="46" t="s">
        <v>26</v>
      </c>
      <c r="V40" s="46">
        <f t="shared" si="114"/>
        <v>1</v>
      </c>
      <c r="W40" s="46" t="s">
        <v>1</v>
      </c>
      <c r="X40" s="46">
        <f t="shared" si="115"/>
        <v>0</v>
      </c>
      <c r="Y40" s="46" t="s">
        <v>26</v>
      </c>
      <c r="Z40" s="46">
        <f t="shared" si="116"/>
        <v>1</v>
      </c>
      <c r="AA40" s="46" t="s">
        <v>1</v>
      </c>
      <c r="AB40" s="46">
        <f>IF(AA40="SI","1")+IF(AA40="NO","0")</f>
        <v>0</v>
      </c>
      <c r="AC40" s="46" t="s">
        <v>26</v>
      </c>
      <c r="AD40" s="46">
        <f t="shared" si="118"/>
        <v>1</v>
      </c>
      <c r="AE40" s="46" t="s">
        <v>26</v>
      </c>
      <c r="AF40" s="46">
        <f t="shared" si="119"/>
        <v>1</v>
      </c>
      <c r="AG40" s="46" t="s">
        <v>1</v>
      </c>
      <c r="AH40" s="46">
        <f t="shared" si="120"/>
        <v>0</v>
      </c>
      <c r="AI40" s="46" t="s">
        <v>26</v>
      </c>
      <c r="AJ40" s="46">
        <f t="shared" si="121"/>
        <v>1</v>
      </c>
      <c r="AK40" s="46" t="s">
        <v>1</v>
      </c>
      <c r="AL40" s="46">
        <f t="shared" si="122"/>
        <v>0</v>
      </c>
      <c r="AM40" s="46" t="s">
        <v>1</v>
      </c>
      <c r="AO40" s="98">
        <f t="shared" si="19"/>
        <v>13</v>
      </c>
      <c r="AP40" s="99" t="str">
        <f t="shared" si="20"/>
        <v>CATASTRÓFICO</v>
      </c>
    </row>
    <row r="41" spans="1:42" ht="30" x14ac:dyDescent="0.2">
      <c r="A41" s="45">
        <v>36</v>
      </c>
      <c r="B41" s="77" t="str">
        <f>'1. Identificación del riesgo'!C47</f>
        <v>favorecer a los contratistas  no aplicando los descuentos de ley Retención, Ica etc</v>
      </c>
      <c r="C41" s="46" t="s">
        <v>26</v>
      </c>
      <c r="D41" s="46">
        <f t="shared" si="106"/>
        <v>1</v>
      </c>
      <c r="E41" s="46" t="s">
        <v>26</v>
      </c>
      <c r="F41" s="46">
        <f t="shared" si="107"/>
        <v>1</v>
      </c>
      <c r="G41" s="46" t="s">
        <v>26</v>
      </c>
      <c r="H41" s="46">
        <f t="shared" si="108"/>
        <v>1</v>
      </c>
      <c r="I41" s="46" t="s">
        <v>26</v>
      </c>
      <c r="J41" s="46">
        <f t="shared" si="108"/>
        <v>1</v>
      </c>
      <c r="K41" s="46" t="s">
        <v>26</v>
      </c>
      <c r="L41" s="46">
        <f t="shared" si="109"/>
        <v>1</v>
      </c>
      <c r="M41" s="46" t="s">
        <v>26</v>
      </c>
      <c r="N41" s="46">
        <f t="shared" si="110"/>
        <v>1</v>
      </c>
      <c r="O41" s="46" t="s">
        <v>26</v>
      </c>
      <c r="P41" s="46">
        <f t="shared" si="111"/>
        <v>1</v>
      </c>
      <c r="Q41" s="46" t="s">
        <v>26</v>
      </c>
      <c r="R41" s="46">
        <f t="shared" si="112"/>
        <v>1</v>
      </c>
      <c r="S41" s="46" t="s">
        <v>1</v>
      </c>
      <c r="T41" s="46">
        <f t="shared" si="113"/>
        <v>0</v>
      </c>
      <c r="U41" s="46" t="s">
        <v>26</v>
      </c>
      <c r="V41" s="46">
        <f t="shared" si="114"/>
        <v>1</v>
      </c>
      <c r="W41" s="46" t="s">
        <v>1</v>
      </c>
      <c r="X41" s="46">
        <f t="shared" si="115"/>
        <v>0</v>
      </c>
      <c r="Y41" s="46" t="s">
        <v>26</v>
      </c>
      <c r="Z41" s="46">
        <f t="shared" si="116"/>
        <v>1</v>
      </c>
      <c r="AA41" s="46" t="s">
        <v>26</v>
      </c>
      <c r="AB41" s="46">
        <f t="shared" ref="AB41:AB42" si="123">IF(AA41="SI","1")+IF(AA41="NO","0")</f>
        <v>1</v>
      </c>
      <c r="AC41" s="46" t="s">
        <v>26</v>
      </c>
      <c r="AD41" s="46">
        <f t="shared" si="118"/>
        <v>1</v>
      </c>
      <c r="AE41" s="46" t="s">
        <v>26</v>
      </c>
      <c r="AF41" s="46">
        <f t="shared" si="119"/>
        <v>1</v>
      </c>
      <c r="AG41" s="46" t="s">
        <v>1</v>
      </c>
      <c r="AH41" s="46">
        <f t="shared" si="120"/>
        <v>0</v>
      </c>
      <c r="AI41" s="46" t="s">
        <v>26</v>
      </c>
      <c r="AJ41" s="46">
        <f t="shared" si="121"/>
        <v>1</v>
      </c>
      <c r="AK41" s="46" t="s">
        <v>1</v>
      </c>
      <c r="AL41" s="46">
        <f t="shared" si="122"/>
        <v>0</v>
      </c>
      <c r="AM41" s="46" t="s">
        <v>1</v>
      </c>
      <c r="AO41" s="98">
        <f t="shared" si="19"/>
        <v>14</v>
      </c>
      <c r="AP41" s="99" t="str">
        <f t="shared" si="20"/>
        <v>CATASTRÓFICO</v>
      </c>
    </row>
    <row r="42" spans="1:42" ht="30" x14ac:dyDescent="0.2">
      <c r="A42" s="45">
        <v>37</v>
      </c>
      <c r="B42" s="77" t="str">
        <f>'1. Identificación del riesgo'!C48</f>
        <v xml:space="preserve">Designar supervisor o interventor que no cuente con idoneidad, con el fin de favorecer al contratista </v>
      </c>
      <c r="C42" s="46" t="s">
        <v>26</v>
      </c>
      <c r="D42" s="46">
        <f t="shared" si="106"/>
        <v>1</v>
      </c>
      <c r="E42" s="46" t="s">
        <v>26</v>
      </c>
      <c r="F42" s="46">
        <f t="shared" si="107"/>
        <v>1</v>
      </c>
      <c r="G42" s="46" t="s">
        <v>26</v>
      </c>
      <c r="H42" s="46">
        <f t="shared" si="108"/>
        <v>1</v>
      </c>
      <c r="I42" s="46" t="s">
        <v>26</v>
      </c>
      <c r="J42" s="46">
        <f t="shared" si="108"/>
        <v>1</v>
      </c>
      <c r="K42" s="46" t="s">
        <v>26</v>
      </c>
      <c r="L42" s="46">
        <f t="shared" si="109"/>
        <v>1</v>
      </c>
      <c r="M42" s="46" t="s">
        <v>26</v>
      </c>
      <c r="N42" s="46">
        <f t="shared" si="110"/>
        <v>1</v>
      </c>
      <c r="O42" s="46" t="s">
        <v>26</v>
      </c>
      <c r="P42" s="46">
        <f t="shared" si="111"/>
        <v>1</v>
      </c>
      <c r="Q42" s="46" t="s">
        <v>26</v>
      </c>
      <c r="R42" s="46">
        <f t="shared" si="112"/>
        <v>1</v>
      </c>
      <c r="S42" s="46" t="s">
        <v>1</v>
      </c>
      <c r="T42" s="46">
        <f t="shared" si="113"/>
        <v>0</v>
      </c>
      <c r="U42" s="46" t="s">
        <v>26</v>
      </c>
      <c r="V42" s="46">
        <f t="shared" si="114"/>
        <v>1</v>
      </c>
      <c r="W42" s="46" t="s">
        <v>1</v>
      </c>
      <c r="X42" s="46">
        <f t="shared" si="115"/>
        <v>0</v>
      </c>
      <c r="Y42" s="46" t="s">
        <v>26</v>
      </c>
      <c r="Z42" s="46">
        <f t="shared" si="116"/>
        <v>1</v>
      </c>
      <c r="AA42" s="46" t="s">
        <v>26</v>
      </c>
      <c r="AB42" s="46">
        <f t="shared" si="123"/>
        <v>1</v>
      </c>
      <c r="AC42" s="46" t="s">
        <v>26</v>
      </c>
      <c r="AD42" s="46">
        <f t="shared" si="118"/>
        <v>1</v>
      </c>
      <c r="AE42" s="46" t="s">
        <v>26</v>
      </c>
      <c r="AF42" s="46">
        <f t="shared" si="119"/>
        <v>1</v>
      </c>
      <c r="AG42" s="46" t="s">
        <v>1</v>
      </c>
      <c r="AH42" s="46">
        <f t="shared" si="120"/>
        <v>0</v>
      </c>
      <c r="AI42" s="46" t="s">
        <v>26</v>
      </c>
      <c r="AJ42" s="46">
        <f t="shared" si="121"/>
        <v>1</v>
      </c>
      <c r="AK42" s="46" t="s">
        <v>1</v>
      </c>
      <c r="AL42" s="46">
        <f t="shared" si="122"/>
        <v>0</v>
      </c>
      <c r="AM42" s="46" t="s">
        <v>1</v>
      </c>
      <c r="AO42" s="98">
        <f t="shared" si="19"/>
        <v>14</v>
      </c>
      <c r="AP42" s="99" t="str">
        <f t="shared" si="20"/>
        <v>CATASTRÓFICO</v>
      </c>
    </row>
    <row r="43" spans="1:42" ht="30" x14ac:dyDescent="0.2">
      <c r="A43" s="45">
        <v>38</v>
      </c>
      <c r="B43" s="77" t="str">
        <f>'1. Identificación del riesgo'!C49</f>
        <v xml:space="preserve">Deficiencias deliberadas en supervision e interventoría de contratos </v>
      </c>
      <c r="C43" s="46" t="s">
        <v>26</v>
      </c>
      <c r="D43" s="46">
        <f t="shared" si="106"/>
        <v>1</v>
      </c>
      <c r="E43" s="46" t="s">
        <v>26</v>
      </c>
      <c r="F43" s="46">
        <f t="shared" si="107"/>
        <v>1</v>
      </c>
      <c r="G43" s="46" t="s">
        <v>26</v>
      </c>
      <c r="H43" s="46">
        <f t="shared" si="108"/>
        <v>1</v>
      </c>
      <c r="I43" s="46" t="s">
        <v>26</v>
      </c>
      <c r="J43" s="46">
        <f t="shared" si="108"/>
        <v>1</v>
      </c>
      <c r="K43" s="46" t="s">
        <v>26</v>
      </c>
      <c r="L43" s="46">
        <f t="shared" si="109"/>
        <v>1</v>
      </c>
      <c r="M43" s="46" t="s">
        <v>26</v>
      </c>
      <c r="N43" s="46">
        <f t="shared" si="110"/>
        <v>1</v>
      </c>
      <c r="O43" s="46" t="s">
        <v>26</v>
      </c>
      <c r="P43" s="46">
        <f t="shared" si="111"/>
        <v>1</v>
      </c>
      <c r="Q43" s="46" t="s">
        <v>26</v>
      </c>
      <c r="R43" s="46">
        <f t="shared" si="112"/>
        <v>1</v>
      </c>
      <c r="S43" s="46" t="s">
        <v>1</v>
      </c>
      <c r="T43" s="46">
        <f t="shared" si="113"/>
        <v>0</v>
      </c>
      <c r="U43" s="46" t="s">
        <v>26</v>
      </c>
      <c r="V43" s="46">
        <f t="shared" si="114"/>
        <v>1</v>
      </c>
      <c r="W43" s="46" t="s">
        <v>1</v>
      </c>
      <c r="X43" s="46">
        <f t="shared" si="115"/>
        <v>0</v>
      </c>
      <c r="Y43" s="46" t="s">
        <v>26</v>
      </c>
      <c r="Z43" s="46">
        <f t="shared" si="116"/>
        <v>1</v>
      </c>
      <c r="AA43" s="46" t="s">
        <v>26</v>
      </c>
      <c r="AB43" s="46">
        <f>IF(AA43="SI","1")+IF(AA43="NO","0")</f>
        <v>1</v>
      </c>
      <c r="AC43" s="46" t="s">
        <v>26</v>
      </c>
      <c r="AD43" s="46">
        <f t="shared" si="118"/>
        <v>1</v>
      </c>
      <c r="AE43" s="46" t="s">
        <v>26</v>
      </c>
      <c r="AF43" s="46">
        <f t="shared" si="119"/>
        <v>1</v>
      </c>
      <c r="AG43" s="46" t="s">
        <v>1</v>
      </c>
      <c r="AH43" s="46">
        <f t="shared" si="120"/>
        <v>0</v>
      </c>
      <c r="AI43" s="46" t="s">
        <v>26</v>
      </c>
      <c r="AJ43" s="46">
        <f t="shared" si="121"/>
        <v>1</v>
      </c>
      <c r="AK43" s="46" t="s">
        <v>1</v>
      </c>
      <c r="AL43" s="46">
        <f t="shared" si="122"/>
        <v>0</v>
      </c>
      <c r="AM43" s="46" t="s">
        <v>1</v>
      </c>
      <c r="AO43" s="98">
        <f t="shared" si="19"/>
        <v>14</v>
      </c>
      <c r="AP43" s="99" t="str">
        <f t="shared" si="20"/>
        <v>CATASTRÓFICO</v>
      </c>
    </row>
    <row r="44" spans="1:42" ht="45" x14ac:dyDescent="0.2">
      <c r="A44" s="45">
        <v>39</v>
      </c>
      <c r="B44" s="77" t="str">
        <f>'1. Identificación del riesgo'!C50</f>
        <v>Adulterar, modificar, sustraer o eliminar datos o información sensible, confidencial o reservada en beneficio propio o de terceros</v>
      </c>
      <c r="C44" s="46" t="s">
        <v>26</v>
      </c>
      <c r="D44" s="46">
        <f>IF(C44="SI","1")+IF(C44="NO","0")</f>
        <v>1</v>
      </c>
      <c r="E44" s="46" t="s">
        <v>26</v>
      </c>
      <c r="F44" s="46">
        <f>IF(E44="SI","1")+IF(E44="NO","0")</f>
        <v>1</v>
      </c>
      <c r="G44" s="46" t="s">
        <v>26</v>
      </c>
      <c r="H44" s="46">
        <f>IF(G44="SI","1")+IF(G44="NO","0")</f>
        <v>1</v>
      </c>
      <c r="I44" s="46" t="s">
        <v>26</v>
      </c>
      <c r="J44" s="46">
        <f>IF(I44="SI","1")+IF(I44="NO","0")</f>
        <v>1</v>
      </c>
      <c r="K44" s="46" t="s">
        <v>26</v>
      </c>
      <c r="L44" s="46">
        <f>IF(K44="SI","1")+IF(K44="NO","0")</f>
        <v>1</v>
      </c>
      <c r="M44" s="46" t="s">
        <v>1</v>
      </c>
      <c r="N44" s="46">
        <f>IF(M44="SI","1")+IF(M44="NO","0")</f>
        <v>0</v>
      </c>
      <c r="O44" s="46" t="s">
        <v>26</v>
      </c>
      <c r="P44" s="46">
        <f>IF(O44="SI","1")+IF(O44="NO","0")</f>
        <v>1</v>
      </c>
      <c r="Q44" s="46" t="s">
        <v>1</v>
      </c>
      <c r="R44" s="46">
        <f>IF(Q44="SI","1")+IF(Q44="NO","0")</f>
        <v>0</v>
      </c>
      <c r="S44" s="46" t="s">
        <v>26</v>
      </c>
      <c r="T44" s="46">
        <f>IF(S44="SI","1")+IF(S44="NO","0")</f>
        <v>1</v>
      </c>
      <c r="U44" s="46" t="s">
        <v>26</v>
      </c>
      <c r="V44" s="46">
        <f>IF(U44="SI","1")+IF(U44="NO","0")</f>
        <v>1</v>
      </c>
      <c r="W44" s="46" t="s">
        <v>1</v>
      </c>
      <c r="X44" s="46">
        <f>IF(W44="SI","1")+IF(W44="NO","0")</f>
        <v>0</v>
      </c>
      <c r="Y44" s="46" t="s">
        <v>26</v>
      </c>
      <c r="Z44" s="46">
        <f>IF(Y44="SI","1")+IF(Y44="NO","0")</f>
        <v>1</v>
      </c>
      <c r="AA44" s="46" t="s">
        <v>1</v>
      </c>
      <c r="AB44" s="46">
        <f>IF(AA44="SI","1")+IF(AA44="NO","0")</f>
        <v>0</v>
      </c>
      <c r="AC44" s="46" t="s">
        <v>26</v>
      </c>
      <c r="AD44" s="46">
        <f>IF(AC44="SI","1")+IF(AC44="NO","0")</f>
        <v>1</v>
      </c>
      <c r="AE44" s="46" t="s">
        <v>26</v>
      </c>
      <c r="AF44" s="46">
        <f>IF(AE44="SI","1")+IF(AE44="NO","0")</f>
        <v>1</v>
      </c>
      <c r="AG44" s="46" t="s">
        <v>1</v>
      </c>
      <c r="AH44" s="46">
        <f>IF(AG44="SI","1")+IF(AG44="NO","0")</f>
        <v>0</v>
      </c>
      <c r="AI44" s="46" t="s">
        <v>26</v>
      </c>
      <c r="AJ44" s="46">
        <f>IF(AI44="SI","1")+IF(AI44="NO","0")</f>
        <v>1</v>
      </c>
      <c r="AK44" s="46" t="s">
        <v>1</v>
      </c>
      <c r="AL44" s="46">
        <f>IF(AK44="SI","1")+IF(AK44="NO","0")</f>
        <v>0</v>
      </c>
      <c r="AM44" s="46" t="s">
        <v>1</v>
      </c>
      <c r="AO44" s="98">
        <f t="shared" si="19"/>
        <v>12</v>
      </c>
      <c r="AP44" s="99" t="str">
        <f t="shared" si="20"/>
        <v>CATASTRÓFICO</v>
      </c>
    </row>
    <row r="45" spans="1:42" ht="30" x14ac:dyDescent="0.2">
      <c r="A45" s="45">
        <v>40</v>
      </c>
      <c r="B45" s="77" t="str">
        <f>'1. Identificación del riesgo'!C51</f>
        <v>Facilitar el hurto de equipos de cómputo o de bienes del inventario de la entidad.</v>
      </c>
      <c r="C45" s="46" t="s">
        <v>26</v>
      </c>
      <c r="D45" s="46">
        <f t="shared" ref="D45" si="124">IF(C45="SI","1")+IF(C45="NO","0")</f>
        <v>1</v>
      </c>
      <c r="E45" s="46" t="s">
        <v>26</v>
      </c>
      <c r="F45" s="46">
        <f t="shared" ref="F45" si="125">IF(E45="SI","1")+IF(E45="NO","0")</f>
        <v>1</v>
      </c>
      <c r="G45" s="46" t="s">
        <v>26</v>
      </c>
      <c r="H45" s="46">
        <f t="shared" ref="H45:J45" si="126">IF(G45="SI","1")+IF(G45="NO","0")</f>
        <v>1</v>
      </c>
      <c r="I45" s="46" t="s">
        <v>26</v>
      </c>
      <c r="J45" s="46">
        <f t="shared" si="126"/>
        <v>1</v>
      </c>
      <c r="K45" s="46" t="s">
        <v>26</v>
      </c>
      <c r="L45" s="46">
        <f t="shared" ref="L45" si="127">IF(K45="SI","1")+IF(K45="NO","0")</f>
        <v>1</v>
      </c>
      <c r="M45" s="46" t="s">
        <v>26</v>
      </c>
      <c r="N45" s="46">
        <f t="shared" ref="N45" si="128">IF(M45="SI","1")+IF(M45="NO","0")</f>
        <v>1</v>
      </c>
      <c r="O45" s="46" t="s">
        <v>26</v>
      </c>
      <c r="P45" s="46">
        <f t="shared" ref="P45" si="129">IF(O45="SI","1")+IF(O45="NO","0")</f>
        <v>1</v>
      </c>
      <c r="Q45" s="46" t="s">
        <v>26</v>
      </c>
      <c r="R45" s="46">
        <f t="shared" ref="R45" si="130">IF(Q45="SI","1")+IF(Q45="NO","0")</f>
        <v>1</v>
      </c>
      <c r="S45" s="46" t="s">
        <v>26</v>
      </c>
      <c r="T45" s="46">
        <f t="shared" ref="T45" si="131">IF(S45="SI","1")+IF(S45="NO","0")</f>
        <v>1</v>
      </c>
      <c r="U45" s="46" t="s">
        <v>26</v>
      </c>
      <c r="V45" s="46">
        <f t="shared" ref="V45" si="132">IF(U45="SI","1")+IF(U45="NO","0")</f>
        <v>1</v>
      </c>
      <c r="W45" s="46" t="s">
        <v>1</v>
      </c>
      <c r="X45" s="46">
        <f t="shared" ref="X45" si="133">IF(W45="SI","1")+IF(W45="NO","0")</f>
        <v>0</v>
      </c>
      <c r="Y45" s="46" t="s">
        <v>26</v>
      </c>
      <c r="Z45" s="46">
        <f t="shared" ref="Z45" si="134">IF(Y45="SI","1")+IF(Y45="NO","0")</f>
        <v>1</v>
      </c>
      <c r="AA45" s="46" t="s">
        <v>26</v>
      </c>
      <c r="AB45" s="46">
        <f t="shared" ref="AB45" si="135">IF(AA45="SI","1")+IF(AA45="NO","0")</f>
        <v>1</v>
      </c>
      <c r="AC45" s="46" t="s">
        <v>26</v>
      </c>
      <c r="AD45" s="46">
        <f t="shared" ref="AD45" si="136">IF(AC45="SI","1")+IF(AC45="NO","0")</f>
        <v>1</v>
      </c>
      <c r="AE45" s="46" t="s">
        <v>26</v>
      </c>
      <c r="AF45" s="46">
        <f t="shared" ref="AF45" si="137">IF(AE45="SI","1")+IF(AE45="NO","0")</f>
        <v>1</v>
      </c>
      <c r="AG45" s="46" t="s">
        <v>1</v>
      </c>
      <c r="AH45" s="46">
        <f t="shared" ref="AH45" si="138">IF(AG45="SI","1")+IF(AG45="NO","0")</f>
        <v>0</v>
      </c>
      <c r="AI45" s="46" t="s">
        <v>26</v>
      </c>
      <c r="AJ45" s="46">
        <f t="shared" ref="AJ45" si="139">IF(AI45="SI","1")+IF(AI45="NO","0")</f>
        <v>1</v>
      </c>
      <c r="AK45" s="46" t="s">
        <v>26</v>
      </c>
      <c r="AL45" s="46">
        <f t="shared" ref="AL45" si="140">IF(AK45="SI","1")+IF(AK45="NO","0")</f>
        <v>1</v>
      </c>
      <c r="AM45" s="46" t="s">
        <v>1</v>
      </c>
      <c r="AO45" s="98">
        <f t="shared" si="19"/>
        <v>16</v>
      </c>
      <c r="AP45" s="99" t="str">
        <f t="shared" si="20"/>
        <v>CATASTRÓFICO</v>
      </c>
    </row>
    <row r="46" spans="1:42" ht="30" x14ac:dyDescent="0.2">
      <c r="A46" s="45">
        <v>41</v>
      </c>
      <c r="B46" s="77" t="str">
        <f>'1. Identificación del riesgo'!C52</f>
        <v>Expedir certificaciones laborales inconsistentes con la realidad para obtener provechos o favorecer a terceros</v>
      </c>
      <c r="C46" s="46" t="s">
        <v>26</v>
      </c>
      <c r="D46" s="46">
        <f>IF(C46="SI","1")+IF(C46="NO","0")</f>
        <v>1</v>
      </c>
      <c r="E46" s="46" t="s">
        <v>26</v>
      </c>
      <c r="F46" s="46">
        <f>IF(E46="SI","1")+IF(E46="NO","0")</f>
        <v>1</v>
      </c>
      <c r="G46" s="46" t="s">
        <v>26</v>
      </c>
      <c r="H46" s="46">
        <f>IF(G46="SI","1")+IF(G46="NO","0")</f>
        <v>1</v>
      </c>
      <c r="I46" s="46" t="s">
        <v>26</v>
      </c>
      <c r="J46" s="46">
        <f>IF(I46="SI","1")+IF(I46="NO","0")</f>
        <v>1</v>
      </c>
      <c r="K46" s="46" t="s">
        <v>26</v>
      </c>
      <c r="L46" s="46">
        <f>IF(K46="SI","1")+IF(K46="NO","0")</f>
        <v>1</v>
      </c>
      <c r="M46" s="46" t="s">
        <v>26</v>
      </c>
      <c r="N46" s="46">
        <f>IF(M46="SI","1")+IF(M46="NO","0")</f>
        <v>1</v>
      </c>
      <c r="O46" s="46" t="s">
        <v>26</v>
      </c>
      <c r="P46" s="46">
        <f>IF(O46="SI","1")+IF(O46="NO","0")</f>
        <v>1</v>
      </c>
      <c r="Q46" s="46" t="s">
        <v>1</v>
      </c>
      <c r="R46" s="46">
        <f>IF(Q46="SI","1")+IF(Q46="NO","0")</f>
        <v>0</v>
      </c>
      <c r="S46" s="46" t="s">
        <v>26</v>
      </c>
      <c r="T46" s="46">
        <f>IF(S46="SI","1")+IF(S46="NO","0")</f>
        <v>1</v>
      </c>
      <c r="U46" s="46" t="s">
        <v>26</v>
      </c>
      <c r="V46" s="46">
        <f>IF(U46="SI","1")+IF(U46="NO","0")</f>
        <v>1</v>
      </c>
      <c r="W46" s="46" t="s">
        <v>26</v>
      </c>
      <c r="X46" s="46">
        <f>IF(W46="SI","1")+IF(W46="NO","0")</f>
        <v>1</v>
      </c>
      <c r="Y46" s="46" t="s">
        <v>26</v>
      </c>
      <c r="Z46" s="46">
        <f>IF(Y46="SI","1")+IF(Y46="NO","0")</f>
        <v>1</v>
      </c>
      <c r="AA46" s="46" t="s">
        <v>26</v>
      </c>
      <c r="AB46" s="46">
        <f>IF(AA46="SI","1")+IF(AA46="NO","0")</f>
        <v>1</v>
      </c>
      <c r="AC46" s="46" t="s">
        <v>26</v>
      </c>
      <c r="AD46" s="46">
        <f>IF(AC46="SI","1")+IF(AC46="NO","0")</f>
        <v>1</v>
      </c>
      <c r="AE46" s="46" t="s">
        <v>26</v>
      </c>
      <c r="AF46" s="46">
        <f>IF(AE46="SI","1")+IF(AE46="NO","0")</f>
        <v>1</v>
      </c>
      <c r="AG46" s="46" t="s">
        <v>1</v>
      </c>
      <c r="AH46" s="46">
        <f>IF(AG46="SI","1")+IF(AG46="NO","0")</f>
        <v>0</v>
      </c>
      <c r="AI46" s="46" t="s">
        <v>26</v>
      </c>
      <c r="AJ46" s="46">
        <f>IF(AI46="SI","1")+IF(AI46="NO","0")</f>
        <v>1</v>
      </c>
      <c r="AK46" s="46" t="s">
        <v>26</v>
      </c>
      <c r="AL46" s="46">
        <f>IF(AK46="SI","1")+IF(AK46="NO","0")</f>
        <v>1</v>
      </c>
      <c r="AM46" s="46" t="s">
        <v>1</v>
      </c>
      <c r="AO46" s="98">
        <f t="shared" si="19"/>
        <v>16</v>
      </c>
      <c r="AP46" s="99" t="str">
        <f t="shared" si="20"/>
        <v>CATASTRÓFICO</v>
      </c>
    </row>
    <row r="47" spans="1:42" ht="30" x14ac:dyDescent="0.2">
      <c r="A47" s="45">
        <v>42</v>
      </c>
      <c r="B47" s="77" t="str">
        <f>'1. Identificación del riesgo'!C53</f>
        <v>Posesión de funcionarios sin el cumplimiento de requisitos de Ley por presiones políticas</v>
      </c>
      <c r="C47" s="46" t="s">
        <v>26</v>
      </c>
      <c r="D47" s="46">
        <f t="shared" ref="D47:D48" si="141">IF(C47="SI","1")+IF(C47="NO","0")</f>
        <v>1</v>
      </c>
      <c r="E47" s="46" t="s">
        <v>26</v>
      </c>
      <c r="F47" s="46">
        <f t="shared" ref="F47:F48" si="142">IF(E47="SI","1")+IF(E47="NO","0")</f>
        <v>1</v>
      </c>
      <c r="G47" s="46" t="s">
        <v>26</v>
      </c>
      <c r="H47" s="46">
        <f t="shared" ref="H47:J48" si="143">IF(G47="SI","1")+IF(G47="NO","0")</f>
        <v>1</v>
      </c>
      <c r="I47" s="46" t="s">
        <v>26</v>
      </c>
      <c r="J47" s="46">
        <f t="shared" si="143"/>
        <v>1</v>
      </c>
      <c r="K47" s="46" t="s">
        <v>26</v>
      </c>
      <c r="L47" s="46">
        <f t="shared" ref="L47:L48" si="144">IF(K47="SI","1")+IF(K47="NO","0")</f>
        <v>1</v>
      </c>
      <c r="M47" s="46" t="s">
        <v>26</v>
      </c>
      <c r="N47" s="46">
        <f t="shared" ref="N47:N48" si="145">IF(M47="SI","1")+IF(M47="NO","0")</f>
        <v>1</v>
      </c>
      <c r="O47" s="46" t="s">
        <v>26</v>
      </c>
      <c r="P47" s="46">
        <f t="shared" ref="P47:P48" si="146">IF(O47="SI","1")+IF(O47="NO","0")</f>
        <v>1</v>
      </c>
      <c r="Q47" s="46" t="s">
        <v>1</v>
      </c>
      <c r="R47" s="46">
        <f t="shared" ref="R47:R48" si="147">IF(Q47="SI","1")+IF(Q47="NO","0")</f>
        <v>0</v>
      </c>
      <c r="S47" s="46" t="s">
        <v>26</v>
      </c>
      <c r="T47" s="46">
        <f t="shared" ref="T47:T48" si="148">IF(S47="SI","1")+IF(S47="NO","0")</f>
        <v>1</v>
      </c>
      <c r="U47" s="46" t="s">
        <v>26</v>
      </c>
      <c r="V47" s="46">
        <f t="shared" ref="V47:V48" si="149">IF(U47="SI","1")+IF(U47="NO","0")</f>
        <v>1</v>
      </c>
      <c r="W47" s="46" t="s">
        <v>26</v>
      </c>
      <c r="X47" s="46">
        <f t="shared" ref="X47:X48" si="150">IF(W47="SI","1")+IF(W47="NO","0")</f>
        <v>1</v>
      </c>
      <c r="Y47" s="46" t="s">
        <v>26</v>
      </c>
      <c r="Z47" s="46">
        <f t="shared" ref="Z47:Z48" si="151">IF(Y47="SI","1")+IF(Y47="NO","0")</f>
        <v>1</v>
      </c>
      <c r="AA47" s="46" t="s">
        <v>26</v>
      </c>
      <c r="AB47" s="46">
        <f t="shared" ref="AB47:AB48" si="152">IF(AA47="SI","1")+IF(AA47="NO","0")</f>
        <v>1</v>
      </c>
      <c r="AC47" s="46" t="s">
        <v>26</v>
      </c>
      <c r="AD47" s="46">
        <f t="shared" ref="AD47:AD48" si="153">IF(AC47="SI","1")+IF(AC47="NO","0")</f>
        <v>1</v>
      </c>
      <c r="AE47" s="46" t="s">
        <v>26</v>
      </c>
      <c r="AF47" s="46">
        <f t="shared" ref="AF47:AF48" si="154">IF(AE47="SI","1")+IF(AE47="NO","0")</f>
        <v>1</v>
      </c>
      <c r="AG47" s="46" t="s">
        <v>1</v>
      </c>
      <c r="AH47" s="46">
        <f t="shared" ref="AH47:AH48" si="155">IF(AG47="SI","1")+IF(AG47="NO","0")</f>
        <v>0</v>
      </c>
      <c r="AI47" s="46" t="s">
        <v>26</v>
      </c>
      <c r="AJ47" s="46">
        <f t="shared" ref="AJ47:AJ48" si="156">IF(AI47="SI","1")+IF(AI47="NO","0")</f>
        <v>1</v>
      </c>
      <c r="AK47" s="46" t="s">
        <v>26</v>
      </c>
      <c r="AL47" s="46">
        <f t="shared" ref="AL47:AL48" si="157">IF(AK47="SI","1")+IF(AK47="NO","0")</f>
        <v>1</v>
      </c>
      <c r="AM47" s="46" t="s">
        <v>1</v>
      </c>
      <c r="AO47" s="98">
        <f t="shared" si="19"/>
        <v>16</v>
      </c>
      <c r="AP47" s="99" t="str">
        <f t="shared" si="20"/>
        <v>CATASTRÓFICO</v>
      </c>
    </row>
    <row r="48" spans="1:42" ht="30" x14ac:dyDescent="0.2">
      <c r="A48" s="45">
        <v>43</v>
      </c>
      <c r="B48" s="77" t="str">
        <f>'1. Identificación del riesgo'!C54</f>
        <v>Alteración de la nómina con el fin de beneficiar a un compañero o, asimismo.</v>
      </c>
      <c r="C48" s="46" t="s">
        <v>26</v>
      </c>
      <c r="D48" s="46">
        <f t="shared" si="141"/>
        <v>1</v>
      </c>
      <c r="E48" s="46" t="s">
        <v>26</v>
      </c>
      <c r="F48" s="46">
        <f t="shared" si="142"/>
        <v>1</v>
      </c>
      <c r="G48" s="46" t="s">
        <v>26</v>
      </c>
      <c r="H48" s="46">
        <f t="shared" si="143"/>
        <v>1</v>
      </c>
      <c r="I48" s="46" t="s">
        <v>26</v>
      </c>
      <c r="J48" s="46">
        <f t="shared" si="143"/>
        <v>1</v>
      </c>
      <c r="K48" s="46" t="s">
        <v>26</v>
      </c>
      <c r="L48" s="46">
        <f t="shared" si="144"/>
        <v>1</v>
      </c>
      <c r="M48" s="46" t="s">
        <v>26</v>
      </c>
      <c r="N48" s="46">
        <f t="shared" si="145"/>
        <v>1</v>
      </c>
      <c r="O48" s="46" t="s">
        <v>26</v>
      </c>
      <c r="P48" s="46">
        <f t="shared" si="146"/>
        <v>1</v>
      </c>
      <c r="Q48" s="46" t="s">
        <v>1</v>
      </c>
      <c r="R48" s="46">
        <f t="shared" si="147"/>
        <v>0</v>
      </c>
      <c r="S48" s="46" t="s">
        <v>26</v>
      </c>
      <c r="T48" s="46">
        <f t="shared" si="148"/>
        <v>1</v>
      </c>
      <c r="U48" s="46" t="s">
        <v>26</v>
      </c>
      <c r="V48" s="46">
        <f t="shared" si="149"/>
        <v>1</v>
      </c>
      <c r="W48" s="46" t="s">
        <v>26</v>
      </c>
      <c r="X48" s="46">
        <f t="shared" si="150"/>
        <v>1</v>
      </c>
      <c r="Y48" s="46" t="s">
        <v>26</v>
      </c>
      <c r="Z48" s="46">
        <f t="shared" si="151"/>
        <v>1</v>
      </c>
      <c r="AA48" s="46" t="s">
        <v>26</v>
      </c>
      <c r="AB48" s="46">
        <f t="shared" si="152"/>
        <v>1</v>
      </c>
      <c r="AC48" s="46" t="s">
        <v>26</v>
      </c>
      <c r="AD48" s="46">
        <f t="shared" si="153"/>
        <v>1</v>
      </c>
      <c r="AE48" s="46" t="s">
        <v>26</v>
      </c>
      <c r="AF48" s="46">
        <f t="shared" si="154"/>
        <v>1</v>
      </c>
      <c r="AG48" s="46" t="s">
        <v>1</v>
      </c>
      <c r="AH48" s="46">
        <f t="shared" si="155"/>
        <v>0</v>
      </c>
      <c r="AI48" s="46" t="s">
        <v>26</v>
      </c>
      <c r="AJ48" s="46">
        <f t="shared" si="156"/>
        <v>1</v>
      </c>
      <c r="AK48" s="46" t="s">
        <v>26</v>
      </c>
      <c r="AL48" s="46">
        <f t="shared" si="157"/>
        <v>1</v>
      </c>
      <c r="AM48" s="46" t="s">
        <v>1</v>
      </c>
      <c r="AO48" s="98">
        <f t="shared" si="19"/>
        <v>16</v>
      </c>
      <c r="AP48" s="99" t="str">
        <f t="shared" si="20"/>
        <v>CATASTRÓFICO</v>
      </c>
    </row>
    <row r="49" spans="1:42" ht="45" x14ac:dyDescent="0.2">
      <c r="A49" s="45">
        <v>44</v>
      </c>
      <c r="B49" s="77" t="str">
        <f>'1. Identificación del riesgo'!C55</f>
        <v>Manipular la selección de funcionarios para  incentivos y actividades de bienestar para favorecer a unos en particular o sacar provecho propio</v>
      </c>
      <c r="C49" s="46" t="s">
        <v>26</v>
      </c>
      <c r="D49" s="46">
        <f>IF(C49="SI","1")+IF(C49="NO","0")</f>
        <v>1</v>
      </c>
      <c r="E49" s="46" t="s">
        <v>26</v>
      </c>
      <c r="F49" s="46">
        <f>IF(E49="SI","1")+IF(E49="NO","0")</f>
        <v>1</v>
      </c>
      <c r="G49" s="46" t="s">
        <v>26</v>
      </c>
      <c r="H49" s="46">
        <f>IF(G49="SI","1")+IF(G49="NO","0")</f>
        <v>1</v>
      </c>
      <c r="I49" s="46" t="s">
        <v>26</v>
      </c>
      <c r="J49" s="46">
        <f>IF(I49="SI","1")+IF(I49="NO","0")</f>
        <v>1</v>
      </c>
      <c r="K49" s="46" t="s">
        <v>26</v>
      </c>
      <c r="L49" s="46">
        <f>IF(K49="SI","1")+IF(K49="NO","0")</f>
        <v>1</v>
      </c>
      <c r="M49" s="46" t="s">
        <v>1</v>
      </c>
      <c r="N49" s="46">
        <f>IF(M49="SI","1")+IF(M49="NO","0")</f>
        <v>0</v>
      </c>
      <c r="O49" s="46" t="s">
        <v>26</v>
      </c>
      <c r="P49" s="46">
        <f>IF(O49="SI","1")+IF(O49="NO","0")</f>
        <v>1</v>
      </c>
      <c r="Q49" s="46" t="s">
        <v>1</v>
      </c>
      <c r="R49" s="46">
        <f>IF(Q49="SI","1")+IF(Q49="NO","0")</f>
        <v>0</v>
      </c>
      <c r="S49" s="46" t="s">
        <v>1</v>
      </c>
      <c r="T49" s="46">
        <f>IF(S49="SI","1")+IF(S49="NO","0")</f>
        <v>0</v>
      </c>
      <c r="U49" s="46" t="s">
        <v>26</v>
      </c>
      <c r="V49" s="46">
        <f>IF(U49="SI","1")+IF(U49="NO","0")</f>
        <v>1</v>
      </c>
      <c r="W49" s="46" t="s">
        <v>1</v>
      </c>
      <c r="X49" s="46">
        <f>IF(W49="SI","1")+IF(W49="NO","0")</f>
        <v>0</v>
      </c>
      <c r="Y49" s="46" t="s">
        <v>26</v>
      </c>
      <c r="Z49" s="46">
        <f>IF(Y49="SI","1")+IF(Y49="NO","0")</f>
        <v>1</v>
      </c>
      <c r="AA49" s="46" t="s">
        <v>1</v>
      </c>
      <c r="AB49" s="46">
        <f>IF(AA49="SI","1")+IF(AA49="NO","0")</f>
        <v>0</v>
      </c>
      <c r="AC49" s="46" t="s">
        <v>1</v>
      </c>
      <c r="AD49" s="46">
        <f>IF(AC49="SI","1")+IF(AC49="NO","0")</f>
        <v>0</v>
      </c>
      <c r="AE49" s="46" t="s">
        <v>26</v>
      </c>
      <c r="AF49" s="46">
        <f>IF(AE49="SI","1")+IF(AE49="NO","0")</f>
        <v>1</v>
      </c>
      <c r="AG49" s="46" t="s">
        <v>1</v>
      </c>
      <c r="AH49" s="46">
        <f>IF(AG49="SI","1")+IF(AG49="NO","0")</f>
        <v>0</v>
      </c>
      <c r="AI49" s="46" t="s">
        <v>26</v>
      </c>
      <c r="AJ49" s="46">
        <f>IF(AI49="SI","1")+IF(AI49="NO","0")</f>
        <v>1</v>
      </c>
      <c r="AK49" s="46" t="s">
        <v>26</v>
      </c>
      <c r="AL49" s="46">
        <f>IF(AK49="SI","1")+IF(AK49="NO","0")</f>
        <v>1</v>
      </c>
      <c r="AM49" s="46" t="s">
        <v>1</v>
      </c>
      <c r="AO49" s="98">
        <f t="shared" si="19"/>
        <v>11</v>
      </c>
      <c r="AP49" s="99" t="str">
        <f t="shared" si="20"/>
        <v>MAYOR</v>
      </c>
    </row>
    <row r="50" spans="1:42" ht="60" x14ac:dyDescent="0.2">
      <c r="A50" s="55">
        <v>45</v>
      </c>
      <c r="B50" s="77" t="str">
        <f>'1. Identificación del riesgo'!C56</f>
        <v>Recibir dádivas o prebendas de los interesados en los procesos de capacitación y bienestar social, facilitando la preferencia de éstos en las actividades de bienestar</v>
      </c>
      <c r="C50" s="46" t="s">
        <v>26</v>
      </c>
      <c r="D50" s="46">
        <f t="shared" ref="D50" si="158">IF(C50="SI","1")+IF(C50="NO","0")</f>
        <v>1</v>
      </c>
      <c r="E50" s="46" t="s">
        <v>26</v>
      </c>
      <c r="F50" s="46">
        <f t="shared" ref="F50" si="159">IF(E50="SI","1")+IF(E50="NO","0")</f>
        <v>1</v>
      </c>
      <c r="G50" s="46" t="s">
        <v>26</v>
      </c>
      <c r="H50" s="46">
        <f t="shared" ref="H50:J50" si="160">IF(G50="SI","1")+IF(G50="NO","0")</f>
        <v>1</v>
      </c>
      <c r="I50" s="46" t="s">
        <v>26</v>
      </c>
      <c r="J50" s="46">
        <f t="shared" si="160"/>
        <v>1</v>
      </c>
      <c r="K50" s="46" t="s">
        <v>26</v>
      </c>
      <c r="L50" s="46">
        <f t="shared" ref="L50" si="161">IF(K50="SI","1")+IF(K50="NO","0")</f>
        <v>1</v>
      </c>
      <c r="M50" s="46" t="s">
        <v>1</v>
      </c>
      <c r="N50" s="46">
        <f t="shared" ref="N50" si="162">IF(M50="SI","1")+IF(M50="NO","0")</f>
        <v>0</v>
      </c>
      <c r="O50" s="46" t="s">
        <v>26</v>
      </c>
      <c r="P50" s="46">
        <f t="shared" ref="P50" si="163">IF(O50="SI","1")+IF(O50="NO","0")</f>
        <v>1</v>
      </c>
      <c r="Q50" s="46" t="s">
        <v>1</v>
      </c>
      <c r="R50" s="46">
        <f t="shared" ref="R50" si="164">IF(Q50="SI","1")+IF(Q50="NO","0")</f>
        <v>0</v>
      </c>
      <c r="S50" s="46" t="s">
        <v>1</v>
      </c>
      <c r="T50" s="46">
        <f t="shared" ref="T50" si="165">IF(S50="SI","1")+IF(S50="NO","0")</f>
        <v>0</v>
      </c>
      <c r="U50" s="46" t="s">
        <v>26</v>
      </c>
      <c r="V50" s="46">
        <f t="shared" ref="V50" si="166">IF(U50="SI","1")+IF(U50="NO","0")</f>
        <v>1</v>
      </c>
      <c r="W50" s="46" t="s">
        <v>1</v>
      </c>
      <c r="X50" s="46">
        <f t="shared" ref="X50" si="167">IF(W50="SI","1")+IF(W50="NO","0")</f>
        <v>0</v>
      </c>
      <c r="Y50" s="46" t="s">
        <v>26</v>
      </c>
      <c r="Z50" s="46">
        <f t="shared" ref="Z50" si="168">IF(Y50="SI","1")+IF(Y50="NO","0")</f>
        <v>1</v>
      </c>
      <c r="AA50" s="46" t="s">
        <v>1</v>
      </c>
      <c r="AB50" s="46">
        <f t="shared" ref="AB50" si="169">IF(AA50="SI","1")+IF(AA50="NO","0")</f>
        <v>0</v>
      </c>
      <c r="AC50" s="46" t="s">
        <v>1</v>
      </c>
      <c r="AD50" s="46">
        <f t="shared" ref="AD50" si="170">IF(AC50="SI","1")+IF(AC50="NO","0")</f>
        <v>0</v>
      </c>
      <c r="AE50" s="46" t="s">
        <v>26</v>
      </c>
      <c r="AF50" s="46">
        <f t="shared" ref="AF50" si="171">IF(AE50="SI","1")+IF(AE50="NO","0")</f>
        <v>1</v>
      </c>
      <c r="AG50" s="46" t="s">
        <v>1</v>
      </c>
      <c r="AH50" s="46">
        <f t="shared" ref="AH50" si="172">IF(AG50="SI","1")+IF(AG50="NO","0")</f>
        <v>0</v>
      </c>
      <c r="AI50" s="46" t="s">
        <v>26</v>
      </c>
      <c r="AJ50" s="46">
        <f t="shared" ref="AJ50" si="173">IF(AI50="SI","1")+IF(AI50="NO","0")</f>
        <v>1</v>
      </c>
      <c r="AK50" s="46" t="s">
        <v>26</v>
      </c>
      <c r="AL50" s="46">
        <f t="shared" ref="AL50" si="174">IF(AK50="SI","1")+IF(AK50="NO","0")</f>
        <v>1</v>
      </c>
      <c r="AM50" s="46" t="s">
        <v>1</v>
      </c>
      <c r="AO50" s="98">
        <f t="shared" si="19"/>
        <v>11</v>
      </c>
      <c r="AP50" s="99" t="str">
        <f t="shared" si="20"/>
        <v>MAYOR</v>
      </c>
    </row>
    <row r="51" spans="1:42" ht="60" x14ac:dyDescent="0.2">
      <c r="A51" s="11">
        <v>46</v>
      </c>
      <c r="B51" s="77" t="str">
        <f>'1. Identificación del riesgo'!C57</f>
        <v>Pérdida, ocultamiento y modificación indebida de documentos para favorecer a terceros (adulteración de registros, falsificación de firmas, fuga de información sensible)</v>
      </c>
      <c r="C51" s="46" t="s">
        <v>26</v>
      </c>
      <c r="D51" s="46">
        <f>IF(C51="SI","1")+IF(C51="NO","0")</f>
        <v>1</v>
      </c>
      <c r="E51" s="46" t="s">
        <v>26</v>
      </c>
      <c r="F51" s="46">
        <f>IF(E51="SI","1")+IF(E51="NO","0")</f>
        <v>1</v>
      </c>
      <c r="G51" s="46" t="s">
        <v>26</v>
      </c>
      <c r="H51" s="46">
        <f>IF(G51="SI","1")+IF(G51="NO","0")</f>
        <v>1</v>
      </c>
      <c r="I51" s="46" t="s">
        <v>26</v>
      </c>
      <c r="J51" s="46">
        <f>IF(I51="SI","1")+IF(I51="NO","0")</f>
        <v>1</v>
      </c>
      <c r="K51" s="46" t="s">
        <v>26</v>
      </c>
      <c r="L51" s="46">
        <f>IF(K51="SI","1")+IF(K51="NO","0")</f>
        <v>1</v>
      </c>
      <c r="M51" s="46" t="s">
        <v>26</v>
      </c>
      <c r="N51" s="46">
        <f>IF(M51="SI","1")+IF(M51="NO","0")</f>
        <v>1</v>
      </c>
      <c r="O51" s="46" t="s">
        <v>26</v>
      </c>
      <c r="P51" s="46">
        <f>IF(O51="SI","1")+IF(O51="NO","0")</f>
        <v>1</v>
      </c>
      <c r="Q51" s="46" t="s">
        <v>26</v>
      </c>
      <c r="R51" s="46">
        <f>IF(Q51="SI","1")+IF(Q51="NO","0")</f>
        <v>1</v>
      </c>
      <c r="S51" s="46" t="s">
        <v>26</v>
      </c>
      <c r="T51" s="46">
        <f>IF(S51="SI","1")+IF(S51="NO","0")</f>
        <v>1</v>
      </c>
      <c r="U51" s="46" t="s">
        <v>26</v>
      </c>
      <c r="V51" s="46">
        <f>IF(U51="SI","1")+IF(U51="NO","0")</f>
        <v>1</v>
      </c>
      <c r="W51" s="46" t="s">
        <v>1</v>
      </c>
      <c r="X51" s="46">
        <f>IF(W51="SI","1")+IF(W51="NO","0")</f>
        <v>0</v>
      </c>
      <c r="Y51" s="46" t="s">
        <v>26</v>
      </c>
      <c r="Z51" s="46">
        <f>IF(Y51="SI","1")+IF(Y51="NO","0")</f>
        <v>1</v>
      </c>
      <c r="AA51" s="46" t="s">
        <v>1</v>
      </c>
      <c r="AB51" s="46">
        <f>IF(AA51="SI","1")+IF(AA51="NO","0")</f>
        <v>0</v>
      </c>
      <c r="AC51" s="46" t="s">
        <v>26</v>
      </c>
      <c r="AD51" s="46">
        <f>IF(AC51="SI","1")+IF(AC51="NO","0")</f>
        <v>1</v>
      </c>
      <c r="AE51" s="46" t="s">
        <v>26</v>
      </c>
      <c r="AF51" s="46">
        <f>IF(AE51="SI","1")+IF(AE51="NO","0")</f>
        <v>1</v>
      </c>
      <c r="AG51" s="46" t="s">
        <v>1</v>
      </c>
      <c r="AH51" s="46">
        <f>IF(AG51="SI","1")+IF(AG51="NO","0")</f>
        <v>0</v>
      </c>
      <c r="AI51" s="46" t="s">
        <v>26</v>
      </c>
      <c r="AJ51" s="46">
        <f>IF(AI51="SI","1")+IF(AI51="NO","0")</f>
        <v>1</v>
      </c>
      <c r="AK51" s="46" t="s">
        <v>26</v>
      </c>
      <c r="AL51" s="46">
        <f>IF(AK51="SI","1")+IF(AK51="NO","0")</f>
        <v>1</v>
      </c>
      <c r="AM51" s="46" t="s">
        <v>1</v>
      </c>
      <c r="AO51" s="98">
        <f t="shared" si="19"/>
        <v>15</v>
      </c>
      <c r="AP51" s="99" t="str">
        <f t="shared" si="20"/>
        <v>CATASTRÓFICO</v>
      </c>
    </row>
    <row r="52" spans="1:42" ht="60" x14ac:dyDescent="0.2">
      <c r="A52" s="11">
        <v>47</v>
      </c>
      <c r="B52" s="77" t="str">
        <f>'1. Identificación del riesgo'!C58</f>
        <v>Filtración de información clasificada y reservada que reposa en los archivos de la entidad, para favorecer a investigados, infractores, sujetos vigilados, peticionarios, demandantes o accionantes.</v>
      </c>
      <c r="C52" s="46" t="s">
        <v>26</v>
      </c>
      <c r="D52" s="46">
        <f t="shared" ref="D52" si="175">IF(C52="SI","1")+IF(C52="NO","0")</f>
        <v>1</v>
      </c>
      <c r="E52" s="46" t="s">
        <v>26</v>
      </c>
      <c r="F52" s="46">
        <f t="shared" ref="F52" si="176">IF(E52="SI","1")+IF(E52="NO","0")</f>
        <v>1</v>
      </c>
      <c r="G52" s="46" t="s">
        <v>26</v>
      </c>
      <c r="H52" s="46">
        <f t="shared" ref="H52:J52" si="177">IF(G52="SI","1")+IF(G52="NO","0")</f>
        <v>1</v>
      </c>
      <c r="I52" s="46" t="s">
        <v>26</v>
      </c>
      <c r="J52" s="46">
        <f t="shared" si="177"/>
        <v>1</v>
      </c>
      <c r="K52" s="46" t="s">
        <v>26</v>
      </c>
      <c r="L52" s="46">
        <f t="shared" ref="L52" si="178">IF(K52="SI","1")+IF(K52="NO","0")</f>
        <v>1</v>
      </c>
      <c r="M52" s="46" t="s">
        <v>26</v>
      </c>
      <c r="N52" s="46">
        <f t="shared" ref="N52" si="179">IF(M52="SI","1")+IF(M52="NO","0")</f>
        <v>1</v>
      </c>
      <c r="O52" s="46" t="s">
        <v>1</v>
      </c>
      <c r="P52" s="46">
        <f t="shared" ref="P52" si="180">IF(O52="SI","1")+IF(O52="NO","0")</f>
        <v>0</v>
      </c>
      <c r="Q52" s="46" t="s">
        <v>26</v>
      </c>
      <c r="R52" s="46">
        <f t="shared" ref="R52" si="181">IF(Q52="SI","1")+IF(Q52="NO","0")</f>
        <v>1</v>
      </c>
      <c r="S52" s="46" t="s">
        <v>26</v>
      </c>
      <c r="T52" s="46">
        <f t="shared" ref="T52" si="182">IF(S52="SI","1")+IF(S52="NO","0")</f>
        <v>1</v>
      </c>
      <c r="U52" s="46" t="s">
        <v>26</v>
      </c>
      <c r="V52" s="46">
        <f t="shared" ref="V52" si="183">IF(U52="SI","1")+IF(U52="NO","0")</f>
        <v>1</v>
      </c>
      <c r="W52" s="46" t="s">
        <v>1</v>
      </c>
      <c r="X52" s="46">
        <f t="shared" ref="X52" si="184">IF(W52="SI","1")+IF(W52="NO","0")</f>
        <v>0</v>
      </c>
      <c r="Y52" s="46" t="s">
        <v>26</v>
      </c>
      <c r="Z52" s="46">
        <f t="shared" ref="Z52" si="185">IF(Y52="SI","1")+IF(Y52="NO","0")</f>
        <v>1</v>
      </c>
      <c r="AA52" s="46" t="s">
        <v>1</v>
      </c>
      <c r="AB52" s="46">
        <f t="shared" ref="AB52" si="186">IF(AA52="SI","1")+IF(AA52="NO","0")</f>
        <v>0</v>
      </c>
      <c r="AC52" s="46" t="s">
        <v>1</v>
      </c>
      <c r="AD52" s="46">
        <f t="shared" ref="AD52" si="187">IF(AC52="SI","1")+IF(AC52="NO","0")</f>
        <v>0</v>
      </c>
      <c r="AE52" s="46" t="s">
        <v>26</v>
      </c>
      <c r="AF52" s="46">
        <f t="shared" ref="AF52" si="188">IF(AE52="SI","1")+IF(AE52="NO","0")</f>
        <v>1</v>
      </c>
      <c r="AG52" s="46" t="s">
        <v>1</v>
      </c>
      <c r="AH52" s="46">
        <f t="shared" ref="AH52" si="189">IF(AG52="SI","1")+IF(AG52="NO","0")</f>
        <v>0</v>
      </c>
      <c r="AI52" s="46" t="s">
        <v>26</v>
      </c>
      <c r="AJ52" s="46">
        <f t="shared" ref="AJ52" si="190">IF(AI52="SI","1")+IF(AI52="NO","0")</f>
        <v>1</v>
      </c>
      <c r="AK52" s="46" t="s">
        <v>26</v>
      </c>
      <c r="AL52" s="46">
        <f t="shared" ref="AL52" si="191">IF(AK52="SI","1")+IF(AK52="NO","0")</f>
        <v>1</v>
      </c>
      <c r="AM52" s="46" t="s">
        <v>1</v>
      </c>
      <c r="AO52" s="98">
        <f t="shared" si="19"/>
        <v>13</v>
      </c>
      <c r="AP52" s="99" t="str">
        <f t="shared" si="20"/>
        <v>CATASTRÓFICO</v>
      </c>
    </row>
    <row r="53" spans="1:42" ht="45" x14ac:dyDescent="0.2">
      <c r="A53" s="11">
        <v>48</v>
      </c>
      <c r="B53" s="77" t="str">
        <f>'1. Identificación del riesgo'!C59</f>
        <v>Expedir certificación de cumplimiento o supervisión de un contrato sin haber cumplido con el objeto de éste para beneficiar a un tercero.</v>
      </c>
      <c r="C53" s="46" t="s">
        <v>26</v>
      </c>
      <c r="D53" s="46">
        <f>IF(C53="SI","1")+IF(C53="NO","0")</f>
        <v>1</v>
      </c>
      <c r="E53" s="46" t="s">
        <v>26</v>
      </c>
      <c r="F53" s="46">
        <f>IF(E53="SI","1")+IF(E53="NO","0")</f>
        <v>1</v>
      </c>
      <c r="G53" s="46" t="s">
        <v>26</v>
      </c>
      <c r="H53" s="46">
        <f>IF(G53="SI","1")+IF(G53="NO","0")</f>
        <v>1</v>
      </c>
      <c r="I53" s="46" t="s">
        <v>26</v>
      </c>
      <c r="J53" s="46">
        <f>IF(I53="SI","1")+IF(I53="NO","0")</f>
        <v>1</v>
      </c>
      <c r="K53" s="46" t="s">
        <v>26</v>
      </c>
      <c r="L53" s="46">
        <f>IF(K53="SI","1")+IF(K53="NO","0")</f>
        <v>1</v>
      </c>
      <c r="M53" s="46" t="s">
        <v>26</v>
      </c>
      <c r="N53" s="46">
        <f>IF(M53="SI","1")+IF(M53="NO","0")</f>
        <v>1</v>
      </c>
      <c r="O53" s="46" t="s">
        <v>1</v>
      </c>
      <c r="P53" s="46">
        <f>IF(O53="SI","1")+IF(O53="NO","0")</f>
        <v>0</v>
      </c>
      <c r="Q53" s="46" t="s">
        <v>26</v>
      </c>
      <c r="R53" s="46">
        <f>IF(Q53="SI","1")+IF(Q53="NO","0")</f>
        <v>1</v>
      </c>
      <c r="S53" s="46" t="s">
        <v>1</v>
      </c>
      <c r="T53" s="46">
        <f>IF(S53="SI","1")+IF(S53="NO","0")</f>
        <v>0</v>
      </c>
      <c r="U53" s="46" t="s">
        <v>26</v>
      </c>
      <c r="V53" s="46">
        <f>IF(U53="SI","1")+IF(U53="NO","0")</f>
        <v>1</v>
      </c>
      <c r="W53" s="46" t="s">
        <v>26</v>
      </c>
      <c r="X53" s="46">
        <f>IF(W53="SI","1")+IF(W53="NO","0")</f>
        <v>1</v>
      </c>
      <c r="Y53" s="46" t="s">
        <v>26</v>
      </c>
      <c r="Z53" s="46">
        <f>IF(Y53="SI","1")+IF(Y53="NO","0")</f>
        <v>1</v>
      </c>
      <c r="AA53" s="46" t="s">
        <v>26</v>
      </c>
      <c r="AB53" s="46">
        <f>IF(AA53="SI","1")+IF(AA53="NO","0")</f>
        <v>1</v>
      </c>
      <c r="AC53" s="46" t="s">
        <v>26</v>
      </c>
      <c r="AD53" s="46">
        <f>IF(AC53="SI","1")+IF(AC53="NO","0")</f>
        <v>1</v>
      </c>
      <c r="AE53" s="46" t="s">
        <v>26</v>
      </c>
      <c r="AF53" s="46">
        <f>IF(AE53="SI","1")+IF(AE53="NO","0")</f>
        <v>1</v>
      </c>
      <c r="AG53" s="46" t="s">
        <v>1</v>
      </c>
      <c r="AH53" s="46">
        <f>IF(AG53="SI","1")+IF(AG53="NO","0")</f>
        <v>0</v>
      </c>
      <c r="AI53" s="46" t="s">
        <v>26</v>
      </c>
      <c r="AJ53" s="46">
        <f>IF(AI53="SI","1")+IF(AI53="NO","0")</f>
        <v>1</v>
      </c>
      <c r="AK53" s="46" t="s">
        <v>1</v>
      </c>
      <c r="AL53" s="46">
        <f>IF(AK53="SI","1")+IF(AK53="NO","0")</f>
        <v>0</v>
      </c>
      <c r="AM53" s="46" t="s">
        <v>1</v>
      </c>
      <c r="AO53" s="98">
        <f t="shared" si="19"/>
        <v>14</v>
      </c>
      <c r="AP53" s="99" t="str">
        <f t="shared" si="20"/>
        <v>CATASTRÓFICO</v>
      </c>
    </row>
    <row r="54" spans="1:42" ht="75" x14ac:dyDescent="0.2">
      <c r="A54" s="11">
        <v>49</v>
      </c>
      <c r="B54" s="77" t="str">
        <f>'1. Identificación del riesgo'!C60</f>
        <v>Ocultar en los informes de Control Interno irregularidades o deficiencias o conceptualizar favorablemente, contrario a las evidencias, con el fin de conseguir algún beneficio particular para sí o para terceros.</v>
      </c>
      <c r="C54" s="46" t="s">
        <v>1</v>
      </c>
      <c r="D54" s="46">
        <f t="shared" ref="D54:D56" si="192">IF(C54="SI","1")+IF(C54="NO","0")</f>
        <v>0</v>
      </c>
      <c r="E54" s="46" t="s">
        <v>26</v>
      </c>
      <c r="F54" s="46">
        <f t="shared" ref="F54:F56" si="193">IF(E54="SI","1")+IF(E54="NO","0")</f>
        <v>1</v>
      </c>
      <c r="G54" s="46" t="s">
        <v>26</v>
      </c>
      <c r="H54" s="46">
        <f t="shared" ref="H54:J56" si="194">IF(G54="SI","1")+IF(G54="NO","0")</f>
        <v>1</v>
      </c>
      <c r="I54" s="46" t="s">
        <v>26</v>
      </c>
      <c r="J54" s="46">
        <f t="shared" si="194"/>
        <v>1</v>
      </c>
      <c r="K54" s="46" t="s">
        <v>26</v>
      </c>
      <c r="L54" s="46">
        <f t="shared" ref="L54:L56" si="195">IF(K54="SI","1")+IF(K54="NO","0")</f>
        <v>1</v>
      </c>
      <c r="M54" s="46" t="s">
        <v>26</v>
      </c>
      <c r="N54" s="46">
        <f t="shared" ref="N54:N56" si="196">IF(M54="SI","1")+IF(M54="NO","0")</f>
        <v>1</v>
      </c>
      <c r="O54" s="46" t="s">
        <v>26</v>
      </c>
      <c r="P54" s="46">
        <f t="shared" ref="P54:P56" si="197">IF(O54="SI","1")+IF(O54="NO","0")</f>
        <v>1</v>
      </c>
      <c r="Q54" s="46" t="s">
        <v>26</v>
      </c>
      <c r="R54" s="46">
        <f t="shared" ref="R54:R56" si="198">IF(Q54="SI","1")+IF(Q54="NO","0")</f>
        <v>1</v>
      </c>
      <c r="S54" s="46" t="s">
        <v>26</v>
      </c>
      <c r="T54" s="46">
        <f t="shared" ref="T54:T56" si="199">IF(S54="SI","1")+IF(S54="NO","0")</f>
        <v>1</v>
      </c>
      <c r="U54" s="46" t="s">
        <v>26</v>
      </c>
      <c r="V54" s="46">
        <f t="shared" ref="V54:V56" si="200">IF(U54="SI","1")+IF(U54="NO","0")</f>
        <v>1</v>
      </c>
      <c r="W54" s="46" t="s">
        <v>26</v>
      </c>
      <c r="X54" s="46">
        <f t="shared" ref="X54:X56" si="201">IF(W54="SI","1")+IF(W54="NO","0")</f>
        <v>1</v>
      </c>
      <c r="Y54" s="46" t="s">
        <v>26</v>
      </c>
      <c r="Z54" s="46">
        <f t="shared" ref="Z54:Z56" si="202">IF(Y54="SI","1")+IF(Y54="NO","0")</f>
        <v>1</v>
      </c>
      <c r="AA54" s="46" t="s">
        <v>26</v>
      </c>
      <c r="AB54" s="46">
        <f t="shared" ref="AB54:AB56" si="203">IF(AA54="SI","1")+IF(AA54="NO","0")</f>
        <v>1</v>
      </c>
      <c r="AC54" s="46" t="s">
        <v>26</v>
      </c>
      <c r="AD54" s="46">
        <f t="shared" ref="AD54:AD56" si="204">IF(AC54="SI","1")+IF(AC54="NO","0")</f>
        <v>1</v>
      </c>
      <c r="AE54" s="46" t="s">
        <v>26</v>
      </c>
      <c r="AF54" s="46">
        <f t="shared" ref="AF54:AF56" si="205">IF(AE54="SI","1")+IF(AE54="NO","0")</f>
        <v>1</v>
      </c>
      <c r="AG54" s="46" t="s">
        <v>1</v>
      </c>
      <c r="AH54" s="46">
        <f t="shared" ref="AH54:AH56" si="206">IF(AG54="SI","1")+IF(AG54="NO","0")</f>
        <v>0</v>
      </c>
      <c r="AI54" s="46" t="s">
        <v>1</v>
      </c>
      <c r="AJ54" s="46">
        <f t="shared" ref="AJ54:AJ56" si="207">IF(AI54="SI","1")+IF(AI54="NO","0")</f>
        <v>0</v>
      </c>
      <c r="AK54" s="46" t="s">
        <v>1</v>
      </c>
      <c r="AL54" s="46">
        <f t="shared" ref="AL54:AL56" si="208">IF(AK54="SI","1")+IF(AK54="NO","0")</f>
        <v>0</v>
      </c>
      <c r="AM54" s="46" t="s">
        <v>1</v>
      </c>
      <c r="AO54" s="98">
        <f t="shared" si="19"/>
        <v>14</v>
      </c>
      <c r="AP54" s="99" t="str">
        <f t="shared" si="20"/>
        <v>CATASTRÓFICO</v>
      </c>
    </row>
    <row r="55" spans="1:42" ht="30" x14ac:dyDescent="0.2">
      <c r="A55" s="11">
        <v>50</v>
      </c>
      <c r="B55" s="77" t="str">
        <f>'1. Identificación del riesgo'!C61</f>
        <v>Ingresar datos falsos en sistemas de información para favorecer a sí mismo, o a terceros.</v>
      </c>
      <c r="C55" s="46" t="s">
        <v>1</v>
      </c>
      <c r="D55" s="46">
        <f t="shared" si="192"/>
        <v>0</v>
      </c>
      <c r="E55" s="46" t="s">
        <v>26</v>
      </c>
      <c r="F55" s="46">
        <f t="shared" si="193"/>
        <v>1</v>
      </c>
      <c r="G55" s="46" t="s">
        <v>26</v>
      </c>
      <c r="H55" s="46">
        <f t="shared" si="194"/>
        <v>1</v>
      </c>
      <c r="I55" s="46" t="s">
        <v>26</v>
      </c>
      <c r="J55" s="46">
        <f t="shared" si="194"/>
        <v>1</v>
      </c>
      <c r="K55" s="46" t="s">
        <v>26</v>
      </c>
      <c r="L55" s="46">
        <f t="shared" si="195"/>
        <v>1</v>
      </c>
      <c r="M55" s="46" t="s">
        <v>1</v>
      </c>
      <c r="N55" s="46">
        <f t="shared" si="196"/>
        <v>0</v>
      </c>
      <c r="O55" s="46" t="s">
        <v>1</v>
      </c>
      <c r="P55" s="46">
        <f t="shared" si="197"/>
        <v>0</v>
      </c>
      <c r="Q55" s="46" t="s">
        <v>1</v>
      </c>
      <c r="R55" s="46">
        <f t="shared" si="198"/>
        <v>0</v>
      </c>
      <c r="S55" s="46" t="s">
        <v>1</v>
      </c>
      <c r="T55" s="46">
        <f t="shared" si="199"/>
        <v>0</v>
      </c>
      <c r="U55" s="46" t="s">
        <v>26</v>
      </c>
      <c r="V55" s="46">
        <f t="shared" si="200"/>
        <v>1</v>
      </c>
      <c r="W55" s="46" t="s">
        <v>26</v>
      </c>
      <c r="X55" s="46">
        <f t="shared" si="201"/>
        <v>1</v>
      </c>
      <c r="Y55" s="46" t="s">
        <v>26</v>
      </c>
      <c r="Z55" s="46">
        <f t="shared" si="202"/>
        <v>1</v>
      </c>
      <c r="AA55" s="46" t="s">
        <v>26</v>
      </c>
      <c r="AB55" s="46">
        <f t="shared" si="203"/>
        <v>1</v>
      </c>
      <c r="AC55" s="46" t="s">
        <v>26</v>
      </c>
      <c r="AD55" s="46">
        <f t="shared" si="204"/>
        <v>1</v>
      </c>
      <c r="AE55" s="46" t="s">
        <v>26</v>
      </c>
      <c r="AF55" s="46">
        <f t="shared" si="205"/>
        <v>1</v>
      </c>
      <c r="AG55" s="46" t="s">
        <v>1</v>
      </c>
      <c r="AH55" s="46">
        <f t="shared" si="206"/>
        <v>0</v>
      </c>
      <c r="AI55" s="46" t="s">
        <v>1</v>
      </c>
      <c r="AJ55" s="46">
        <f t="shared" si="207"/>
        <v>0</v>
      </c>
      <c r="AK55" s="46" t="s">
        <v>1</v>
      </c>
      <c r="AL55" s="46">
        <f t="shared" si="208"/>
        <v>0</v>
      </c>
      <c r="AM55" s="46" t="s">
        <v>1</v>
      </c>
      <c r="AO55" s="98">
        <f t="shared" si="19"/>
        <v>10</v>
      </c>
      <c r="AP55" s="99" t="str">
        <f t="shared" si="20"/>
        <v>MAYOR</v>
      </c>
    </row>
    <row r="56" spans="1:42" ht="45" x14ac:dyDescent="0.2">
      <c r="A56" s="11">
        <v>51</v>
      </c>
      <c r="B56" s="77" t="str">
        <f>'1. Identificación del riesgo'!C62</f>
        <v>Realizar un programa o plan anual de auditoría excluyendo un área sensible de evaluación que incida el beneficio personal de funcionarios.</v>
      </c>
      <c r="C56" s="46" t="s">
        <v>1</v>
      </c>
      <c r="D56" s="46">
        <f t="shared" si="192"/>
        <v>0</v>
      </c>
      <c r="E56" s="46" t="s">
        <v>26</v>
      </c>
      <c r="F56" s="46">
        <f t="shared" si="193"/>
        <v>1</v>
      </c>
      <c r="G56" s="46" t="s">
        <v>26</v>
      </c>
      <c r="H56" s="46">
        <f t="shared" si="194"/>
        <v>1</v>
      </c>
      <c r="I56" s="46" t="s">
        <v>26</v>
      </c>
      <c r="J56" s="46">
        <f t="shared" si="194"/>
        <v>1</v>
      </c>
      <c r="K56" s="46" t="s">
        <v>26</v>
      </c>
      <c r="L56" s="46">
        <f t="shared" si="195"/>
        <v>1</v>
      </c>
      <c r="M56" s="46" t="s">
        <v>26</v>
      </c>
      <c r="N56" s="46">
        <f t="shared" si="196"/>
        <v>1</v>
      </c>
      <c r="O56" s="46" t="s">
        <v>1</v>
      </c>
      <c r="P56" s="46">
        <f t="shared" si="197"/>
        <v>0</v>
      </c>
      <c r="Q56" s="46" t="s">
        <v>26</v>
      </c>
      <c r="R56" s="46">
        <f t="shared" si="198"/>
        <v>1</v>
      </c>
      <c r="S56" s="46" t="s">
        <v>1</v>
      </c>
      <c r="T56" s="46">
        <f t="shared" si="199"/>
        <v>0</v>
      </c>
      <c r="U56" s="46" t="s">
        <v>26</v>
      </c>
      <c r="V56" s="46">
        <f t="shared" si="200"/>
        <v>1</v>
      </c>
      <c r="W56" s="46" t="s">
        <v>26</v>
      </c>
      <c r="X56" s="46">
        <f t="shared" si="201"/>
        <v>1</v>
      </c>
      <c r="Y56" s="46" t="s">
        <v>26</v>
      </c>
      <c r="Z56" s="46">
        <f t="shared" si="202"/>
        <v>1</v>
      </c>
      <c r="AA56" s="46" t="s">
        <v>26</v>
      </c>
      <c r="AB56" s="46">
        <f t="shared" si="203"/>
        <v>1</v>
      </c>
      <c r="AC56" s="46" t="s">
        <v>26</v>
      </c>
      <c r="AD56" s="46">
        <f t="shared" si="204"/>
        <v>1</v>
      </c>
      <c r="AE56" s="46" t="s">
        <v>26</v>
      </c>
      <c r="AF56" s="46">
        <f t="shared" si="205"/>
        <v>1</v>
      </c>
      <c r="AG56" s="46" t="s">
        <v>1</v>
      </c>
      <c r="AH56" s="46">
        <f t="shared" si="206"/>
        <v>0</v>
      </c>
      <c r="AI56" s="46" t="s">
        <v>1</v>
      </c>
      <c r="AJ56" s="46">
        <f t="shared" si="207"/>
        <v>0</v>
      </c>
      <c r="AK56" s="46" t="s">
        <v>1</v>
      </c>
      <c r="AL56" s="46">
        <f t="shared" si="208"/>
        <v>0</v>
      </c>
      <c r="AM56" s="46" t="s">
        <v>1</v>
      </c>
      <c r="AO56" s="98">
        <f t="shared" si="19"/>
        <v>12</v>
      </c>
      <c r="AP56" s="99" t="str">
        <f t="shared" si="20"/>
        <v>CATASTRÓFICO</v>
      </c>
    </row>
  </sheetData>
  <mergeCells count="6">
    <mergeCell ref="A1:AP1"/>
    <mergeCell ref="C3:AN3"/>
    <mergeCell ref="A3:A5"/>
    <mergeCell ref="B3:B5"/>
    <mergeCell ref="A2:AP2"/>
    <mergeCell ref="AO3:AP5"/>
  </mergeCells>
  <pageMargins left="0.7" right="0.7" top="0.75" bottom="0.75" header="0.3" footer="0.3"/>
  <extLst>
    <ext xmlns:x14="http://schemas.microsoft.com/office/spreadsheetml/2009/9/main" uri="{CCE6A557-97BC-4b89-ADB6-D9C93CAAB3DF}">
      <x14:dataValidations xmlns:xm="http://schemas.microsoft.com/office/excel/2006/main" count="10">
        <x14:dataValidation type="list" allowBlank="1" showInputMessage="1" showErrorMessage="1">
          <x14:formula1>
            <xm:f>'NO TOCAR'!$B$19:$B$20</xm:f>
          </x14:formula1>
          <xm:sqref>AG19:AG28 AI19:AI28 AK19:AK28 AE19:AE28 O19:O56 S19:S56 M19:M56 U19:U28 Q19:Q56 C19:C56 W19:W28 Y19:Y28 AA19:AA28 AC19:AC28 AM19:AM28 AG10 E19:E56 I19:I56 K19:K56 G19:G56 AK6:AK7 AI6:AI7 AG6:AG7 AE6:AE7 AC6:AC7 AA6:AA7 Y6:Y7 S6:S7 C6:C7 W6:W7 O6:O7 G6:G7 K6:K7 I6:I7 U6:U7 Q6:Q7 M6:M7 E6:E7 AM6:AM7</xm:sqref>
        </x14:dataValidation>
        <x14:dataValidation type="list" allowBlank="1" showInputMessage="1" showErrorMessage="1">
          <x14:formula1>
            <xm:f>'[2]NO TOCAR'!#REF!</xm:f>
          </x14:formula1>
          <xm:sqref>C9:C10 E9:E10 G9:G10 I9:I10 AK9:AK10 K9:K10 M9:M10 O9:O10 Q9:Q10 S9:S10 U9:U10 W9:W10 Y9:Y10 AA9:AA10 AC9:AC10 AE9:AE10 AM9:AM10 AI9:AI10 AG9</xm:sqref>
        </x14:dataValidation>
        <x14:dataValidation type="list" allowBlank="1" showInputMessage="1" showErrorMessage="1">
          <x14:formula1>
            <xm:f>'[3]NO TOCAR'!#REF!</xm:f>
          </x14:formula1>
          <xm:sqref>C11:C13 E11:E13 G11:G13 I11:I13 AK11:AK13 K11:K13 AC11:AC13 M11:M13 O11:O13 S11:S13 U11:U13 W11:W13 Y11:Y13 Q11:Q13 AA11:AA13 AE11:AE13 AG11:AG13 AI11:AI13 AM11:AM13 C37:C45 E37:E45 G37:G45 I37:I45 AK37:AK45 K37:K45 M37:M45 O37:O45 Q37:Q45 S37:S45 U37:U45 W37:W45 Y37:Y45 AM37:AM45 AC37:AC42 AE37:AE45 AG37:AG45 AI37:AI45 AA37:AA45 AC44:AC45</xm:sqref>
        </x14:dataValidation>
        <x14:dataValidation type="list" allowBlank="1" showInputMessage="1" showErrorMessage="1">
          <x14:formula1>
            <xm:f>'[4]NO TOCAR'!#REF!</xm:f>
          </x14:formula1>
          <xm:sqref>C14:C18 E14:E18 G14:G18 I14:I18 AK14:AK18 K14:K18 M14:M18 O14:O18 Q14:Q18 S14:S18 U14:U18 W14:W18 Y14:Y18 AA14:AA18 AC14:AC18 AE14:AE18 AG14:AG18 AI14:AI18 AM14:AM18</xm:sqref>
        </x14:dataValidation>
        <x14:dataValidation type="list" allowBlank="1" showInputMessage="1" showErrorMessage="1">
          <x14:formula1>
            <xm:f>'[5]NO TOCAR'!#REF!</xm:f>
          </x14:formula1>
          <xm:sqref>C29:C33 E29:E33 G29:G33 I29:I33 AK29:AK33 K29:K33 M29:M33 O29:O33 Q29:Q33 S29:S33 U29:U33 W29:W33 Y29:Y33 AA29:AA33 AC29:AC33 AE29:AE33 AG29:AG33 AI29:AI33 AM29:AM33</xm:sqref>
        </x14:dataValidation>
        <x14:dataValidation type="list" allowBlank="1" showInputMessage="1" showErrorMessage="1">
          <x14:formula1>
            <xm:f>'[6]NO TOCAR'!#REF!</xm:f>
          </x14:formula1>
          <xm:sqref>C34:C36 E34:E36 G34:G36 I34:I36 AK34:AK36 K34:K36 M34:M36 O34:O36 Q34:Q36 S34:S36 U34:U36 W34:W36 Y34:Y36 AA34:AA36 AC34:AC36 AE34:AE36 AG34:AG36 AI34:AI36 AM34:AM36</xm:sqref>
        </x14:dataValidation>
        <x14:dataValidation type="list" allowBlank="1" showInputMessage="1" showErrorMessage="1">
          <x14:formula1>
            <xm:f>'[7]NO TOCAR'!#REF!</xm:f>
          </x14:formula1>
          <xm:sqref>AC43</xm:sqref>
        </x14:dataValidation>
        <x14:dataValidation type="list" allowBlank="1" showInputMessage="1" showErrorMessage="1">
          <x14:formula1>
            <xm:f>'[8]NO TOCAR'!#REF!</xm:f>
          </x14:formula1>
          <xm:sqref>M46:M52 Q46:Q52 U46:U52 I46:I52 K46:K52 G46:G52 O46:O52 W46:W52 C46:C52 S46:S52 Y46:Y52 AA46:AA52 AC46:AC52 AE46:AE52 AG46:AG52 AI46:AI52 AK46:AK52 AM46:AM52 E46:E52</xm:sqref>
        </x14:dataValidation>
        <x14:dataValidation type="list" allowBlank="1" showInputMessage="1" showErrorMessage="1">
          <x14:formula1>
            <xm:f>'[9]NO TOCAR'!#REF!</xm:f>
          </x14:formula1>
          <xm:sqref>C53:C56 E53:E56 G53:G56 I53:I56 AK53:AK56 K53:K56 M53:M56 O53:O56 Q53:Q56 S53:S56 U53:U56 W53:W56 Y53:Y56 AA53:AA56 AC53:AC56 AE53:AE56 AG53:AG56 AI53:AI56 AM53:AM56</xm:sqref>
        </x14:dataValidation>
        <x14:dataValidation type="list" allowBlank="1" showInputMessage="1" showErrorMessage="1">
          <x14:formula1>
            <xm:f>'[1]NO TOCAR'!#REF!</xm:f>
          </x14:formula1>
          <xm:sqref>E8 M8 Q8 U8 I8 K8 G8 O8 W8 C8 S8 Y8 AA8 AC8 AE8 AG8 AI8 AK8 AM8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9CC00"/>
  </sheetPr>
  <dimension ref="A1:O156"/>
  <sheetViews>
    <sheetView topLeftCell="A147" zoomScale="57" zoomScaleNormal="57" workbookViewId="0">
      <selection activeCell="F153" sqref="F153"/>
    </sheetView>
  </sheetViews>
  <sheetFormatPr baseColWidth="10" defaultRowHeight="15" x14ac:dyDescent="0.25"/>
  <cols>
    <col min="1" max="1" width="5.5703125" customWidth="1"/>
    <col min="2" max="2" width="54.85546875" customWidth="1"/>
    <col min="3" max="3" width="51.85546875" style="19" customWidth="1"/>
    <col min="4" max="4" width="29.85546875" hidden="1" customWidth="1"/>
    <col min="5" max="5" width="17.7109375" style="47" customWidth="1"/>
    <col min="6" max="6" width="64.140625" style="19" customWidth="1"/>
    <col min="7" max="7" width="18.85546875" style="47" customWidth="1"/>
    <col min="8" max="8" width="32.42578125" style="47" customWidth="1"/>
    <col min="9" max="9" width="25.5703125" style="47" customWidth="1"/>
    <col min="10" max="10" width="43.140625" customWidth="1"/>
    <col min="11" max="11" width="42.5703125" customWidth="1"/>
    <col min="12" max="12" width="55.28515625" customWidth="1"/>
    <col min="13" max="13" width="24.7109375" style="47" customWidth="1"/>
  </cols>
  <sheetData>
    <row r="1" spans="1:15" ht="31.5" customHeight="1" x14ac:dyDescent="0.5">
      <c r="A1" s="289" t="s">
        <v>194</v>
      </c>
      <c r="B1" s="289"/>
      <c r="C1" s="289"/>
      <c r="D1" s="289"/>
      <c r="E1" s="289"/>
      <c r="F1" s="289"/>
      <c r="G1" s="289"/>
      <c r="H1" s="289"/>
      <c r="I1" s="289"/>
      <c r="J1" s="289"/>
      <c r="K1" s="289"/>
      <c r="L1" s="289"/>
      <c r="M1" s="289"/>
    </row>
    <row r="3" spans="1:15" s="19" customFormat="1" ht="30" x14ac:dyDescent="0.25">
      <c r="A3" s="100" t="s">
        <v>1</v>
      </c>
      <c r="B3" s="100" t="s">
        <v>0</v>
      </c>
      <c r="C3" s="118" t="s">
        <v>34</v>
      </c>
      <c r="D3" s="100" t="s">
        <v>14</v>
      </c>
      <c r="E3" s="83" t="s">
        <v>202</v>
      </c>
      <c r="F3" s="119" t="s">
        <v>15</v>
      </c>
      <c r="G3" s="120" t="s">
        <v>53</v>
      </c>
      <c r="H3" s="119" t="s">
        <v>35</v>
      </c>
      <c r="I3" s="119" t="s">
        <v>149</v>
      </c>
      <c r="J3" s="119" t="s">
        <v>150</v>
      </c>
      <c r="K3" s="119" t="s">
        <v>151</v>
      </c>
      <c r="L3" s="119" t="s">
        <v>152</v>
      </c>
      <c r="M3" s="119" t="s">
        <v>153</v>
      </c>
      <c r="N3" s="10"/>
      <c r="O3" s="10"/>
    </row>
    <row r="4" spans="1:15" ht="105" x14ac:dyDescent="0.25">
      <c r="A4" s="288">
        <v>1</v>
      </c>
      <c r="B4" s="254" t="str">
        <f>'1. Identificación del riesgo'!C12</f>
        <v>Direccionar  en favor de terceros, orientaciones para la formulación de planes, proyectos programas, políticas o estrategias, contraviniendo normas, procedimientos, instancias y lineamientos institucionales y/o legales</v>
      </c>
      <c r="C4" s="54" t="str">
        <f>'2. Descripción del Riesgo'!D10</f>
        <v>Concentración de poder</v>
      </c>
      <c r="D4" s="287" t="e">
        <f>#REF!</f>
        <v>#REF!</v>
      </c>
      <c r="E4" s="83" t="s">
        <v>201</v>
      </c>
      <c r="F4" s="54" t="s">
        <v>286</v>
      </c>
      <c r="G4" s="120" t="s">
        <v>4</v>
      </c>
      <c r="H4" s="110" t="s">
        <v>287</v>
      </c>
      <c r="I4" s="110" t="s">
        <v>294</v>
      </c>
      <c r="J4" s="110" t="s">
        <v>216</v>
      </c>
      <c r="K4" s="54" t="s">
        <v>217</v>
      </c>
      <c r="L4" s="54" t="s">
        <v>218</v>
      </c>
      <c r="M4" s="110" t="s">
        <v>219</v>
      </c>
    </row>
    <row r="5" spans="1:15" ht="180" x14ac:dyDescent="0.25">
      <c r="A5" s="288"/>
      <c r="B5" s="254"/>
      <c r="C5" s="54" t="str">
        <f>'2. Descripción del Riesgo'!D11</f>
        <v>Inobservancia de políticas institucionales y de operaciones, procedimientos, caracterizaciones de los procesos, funciones y roles.</v>
      </c>
      <c r="D5" s="287"/>
      <c r="E5" s="83" t="s">
        <v>201</v>
      </c>
      <c r="F5" s="54" t="s">
        <v>288</v>
      </c>
      <c r="G5" s="120" t="s">
        <v>4</v>
      </c>
      <c r="H5" s="110" t="s">
        <v>289</v>
      </c>
      <c r="I5" s="110" t="s">
        <v>293</v>
      </c>
      <c r="J5" s="54" t="s">
        <v>220</v>
      </c>
      <c r="K5" s="54" t="s">
        <v>290</v>
      </c>
      <c r="L5" s="54" t="s">
        <v>221</v>
      </c>
      <c r="M5" s="110" t="s">
        <v>222</v>
      </c>
    </row>
    <row r="6" spans="1:15" ht="150" x14ac:dyDescent="0.25">
      <c r="A6" s="288"/>
      <c r="B6" s="254"/>
      <c r="C6" s="54" t="str">
        <f>'2. Descripción del Riesgo'!D12</f>
        <v xml:space="preserve">Inoperatividad del Modelo de Operación por Procesos y del Sistema Integrado de Planeación y Gestión. </v>
      </c>
      <c r="D6" s="287"/>
      <c r="E6" s="83" t="s">
        <v>201</v>
      </c>
      <c r="F6" s="54" t="s">
        <v>223</v>
      </c>
      <c r="G6" s="120" t="s">
        <v>4</v>
      </c>
      <c r="H6" s="110" t="s">
        <v>258</v>
      </c>
      <c r="I6" s="110" t="s">
        <v>291</v>
      </c>
      <c r="J6" s="54" t="s">
        <v>224</v>
      </c>
      <c r="K6" s="54" t="s">
        <v>225</v>
      </c>
      <c r="L6" s="54" t="s">
        <v>226</v>
      </c>
      <c r="M6" s="110" t="s">
        <v>227</v>
      </c>
    </row>
    <row r="7" spans="1:15" ht="165" x14ac:dyDescent="0.25">
      <c r="A7" s="288">
        <v>2</v>
      </c>
      <c r="B7" s="254"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C7" s="54" t="str">
        <f>'2. Descripción del Riesgo'!D13</f>
        <v>Ausencia de mecanismos y/o procedimientos para la democratización institucional en los procesos de toma de decisiones</v>
      </c>
      <c r="D7" s="287" t="e">
        <f>#REF!</f>
        <v>#REF!</v>
      </c>
      <c r="E7" s="83" t="s">
        <v>201</v>
      </c>
      <c r="F7" s="113" t="s">
        <v>262</v>
      </c>
      <c r="G7" s="120" t="s">
        <v>4</v>
      </c>
      <c r="H7" s="2" t="s">
        <v>296</v>
      </c>
      <c r="I7" s="110" t="s">
        <v>297</v>
      </c>
      <c r="J7" s="113" t="s">
        <v>264</v>
      </c>
      <c r="K7" s="113" t="s">
        <v>295</v>
      </c>
      <c r="L7" s="113" t="s">
        <v>279</v>
      </c>
      <c r="M7" s="2" t="s">
        <v>265</v>
      </c>
    </row>
    <row r="8" spans="1:15" ht="120" x14ac:dyDescent="0.25">
      <c r="A8" s="288"/>
      <c r="B8" s="254"/>
      <c r="C8" s="54" t="str">
        <f>'2. Descripción del Riesgo'!D14</f>
        <v>Indebida asignación o desconocimiento sobre la asignación de roles y competencias laborales (Manual de Funciones)</v>
      </c>
      <c r="D8" s="287"/>
      <c r="E8" s="83" t="s">
        <v>201</v>
      </c>
      <c r="F8" s="113" t="s">
        <v>263</v>
      </c>
      <c r="G8" s="120" t="s">
        <v>203</v>
      </c>
      <c r="H8" s="2" t="s">
        <v>361</v>
      </c>
      <c r="I8" s="110" t="s">
        <v>275</v>
      </c>
      <c r="J8" s="113" t="s">
        <v>266</v>
      </c>
      <c r="K8" s="113" t="s">
        <v>267</v>
      </c>
      <c r="L8" s="113" t="s">
        <v>268</v>
      </c>
      <c r="M8" s="2" t="s">
        <v>269</v>
      </c>
    </row>
    <row r="9" spans="1:15" ht="105" x14ac:dyDescent="0.25">
      <c r="A9" s="288"/>
      <c r="B9" s="254"/>
      <c r="C9" s="54" t="str">
        <f>'2. Descripción del Riesgo'!D15</f>
        <v>Autoritarismo</v>
      </c>
      <c r="D9" s="287"/>
      <c r="E9" s="83" t="s">
        <v>201</v>
      </c>
      <c r="F9" s="113" t="s">
        <v>261</v>
      </c>
      <c r="G9" s="120" t="s">
        <v>4</v>
      </c>
      <c r="H9" s="2" t="s">
        <v>361</v>
      </c>
      <c r="I9" s="2" t="s">
        <v>276</v>
      </c>
      <c r="J9" s="113" t="s">
        <v>270</v>
      </c>
      <c r="K9" s="113" t="s">
        <v>271</v>
      </c>
      <c r="L9" s="113" t="s">
        <v>280</v>
      </c>
      <c r="M9" s="2" t="s">
        <v>272</v>
      </c>
    </row>
    <row r="10" spans="1:15" ht="132.75" customHeight="1" x14ac:dyDescent="0.25">
      <c r="A10" s="288">
        <v>3</v>
      </c>
      <c r="B10" s="254"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C10" s="54" t="str">
        <f>'2. Descripción del Riesgo'!D13</f>
        <v>Ausencia de mecanismos y/o procedimientos para la democratización institucional en los procesos de toma de decisiones</v>
      </c>
      <c r="D10" s="287" t="e">
        <f>#REF!</f>
        <v>#REF!</v>
      </c>
      <c r="E10" s="83" t="s">
        <v>201</v>
      </c>
      <c r="F10" s="54" t="s">
        <v>223</v>
      </c>
      <c r="G10" s="120" t="s">
        <v>4</v>
      </c>
      <c r="H10" s="110" t="s">
        <v>981</v>
      </c>
      <c r="I10" s="110" t="s">
        <v>982</v>
      </c>
      <c r="J10" s="54" t="s">
        <v>983</v>
      </c>
      <c r="K10" s="54" t="s">
        <v>225</v>
      </c>
      <c r="L10" s="54" t="s">
        <v>984</v>
      </c>
      <c r="M10" s="110" t="s">
        <v>227</v>
      </c>
    </row>
    <row r="11" spans="1:15" ht="75" x14ac:dyDescent="0.25">
      <c r="A11" s="288"/>
      <c r="B11" s="254"/>
      <c r="C11" s="54" t="str">
        <f>'2. Descripción del Riesgo'!D14</f>
        <v>Indebida asignación o desconocimiento sobre la asignación de roles y competencias laborales (Manual de Funciones)</v>
      </c>
      <c r="D11" s="287"/>
      <c r="E11" s="83" t="s">
        <v>201</v>
      </c>
      <c r="F11" s="54" t="s">
        <v>985</v>
      </c>
      <c r="G11" s="120" t="s">
        <v>4</v>
      </c>
      <c r="H11" s="110" t="s">
        <v>986</v>
      </c>
      <c r="I11" s="110" t="s">
        <v>982</v>
      </c>
      <c r="J11" s="54" t="s">
        <v>987</v>
      </c>
      <c r="K11" s="54" t="s">
        <v>990</v>
      </c>
      <c r="L11" s="54" t="s">
        <v>988</v>
      </c>
      <c r="M11" s="110" t="s">
        <v>989</v>
      </c>
    </row>
    <row r="12" spans="1:15" ht="105" x14ac:dyDescent="0.25">
      <c r="A12" s="288"/>
      <c r="B12" s="254"/>
      <c r="C12" s="54" t="str">
        <f>'2. Descripción del Riesgo'!D15</f>
        <v>Autoritarismo</v>
      </c>
      <c r="D12" s="287"/>
      <c r="E12" s="83" t="s">
        <v>201</v>
      </c>
      <c r="F12" s="54" t="s">
        <v>259</v>
      </c>
      <c r="G12" s="120" t="s">
        <v>4</v>
      </c>
      <c r="H12" s="110" t="s">
        <v>249</v>
      </c>
      <c r="I12" s="110" t="s">
        <v>292</v>
      </c>
      <c r="J12" s="54" t="s">
        <v>229</v>
      </c>
      <c r="K12" s="54" t="s">
        <v>230</v>
      </c>
      <c r="L12" s="54" t="s">
        <v>984</v>
      </c>
      <c r="M12" s="110" t="s">
        <v>231</v>
      </c>
    </row>
    <row r="13" spans="1:15" ht="90" x14ac:dyDescent="0.25">
      <c r="A13" s="288">
        <v>4</v>
      </c>
      <c r="B13" s="254" t="str">
        <f>'1. Identificación del riesgo'!C15</f>
        <v>Obstaculizar el control social ciudadano, restringiendo o limitando el acceso a la información pública, a través del ocultamiento de la información o la exposición de esta de manea incompleta, desactualizada o inaccesible.</v>
      </c>
      <c r="C13" s="54" t="str">
        <f>'2. Descripción del Riesgo'!D19</f>
        <v xml:space="preserve">Desconocimiento de la información obligatoria que se debe publicar o divulgar, sus atributos y características. </v>
      </c>
      <c r="D13" s="287" t="e">
        <f>#REF!</f>
        <v>#REF!</v>
      </c>
      <c r="E13" s="83" t="s">
        <v>201</v>
      </c>
      <c r="F13" s="9" t="s">
        <v>301</v>
      </c>
      <c r="G13" s="120" t="s">
        <v>4</v>
      </c>
      <c r="H13" s="9" t="s">
        <v>362</v>
      </c>
      <c r="I13" s="110" t="s">
        <v>277</v>
      </c>
      <c r="J13" s="9" t="s">
        <v>302</v>
      </c>
      <c r="K13" s="9" t="s">
        <v>303</v>
      </c>
      <c r="L13" s="9" t="s">
        <v>304</v>
      </c>
      <c r="M13" s="110" t="s">
        <v>305</v>
      </c>
    </row>
    <row r="14" spans="1:15" ht="120" x14ac:dyDescent="0.25">
      <c r="A14" s="288"/>
      <c r="B14" s="254"/>
      <c r="C14" s="54" t="str">
        <f>'2. Descripción del Riesgo'!D20</f>
        <v xml:space="preserve">Aversión al control social </v>
      </c>
      <c r="D14" s="287"/>
      <c r="E14" s="83" t="s">
        <v>201</v>
      </c>
      <c r="F14" s="9" t="s">
        <v>306</v>
      </c>
      <c r="G14" s="120" t="s">
        <v>4</v>
      </c>
      <c r="H14" s="9" t="s">
        <v>363</v>
      </c>
      <c r="I14" s="110" t="s">
        <v>277</v>
      </c>
      <c r="J14" s="9" t="s">
        <v>307</v>
      </c>
      <c r="K14" s="9" t="s">
        <v>315</v>
      </c>
      <c r="L14" s="9" t="s">
        <v>308</v>
      </c>
      <c r="M14" s="110" t="s">
        <v>305</v>
      </c>
    </row>
    <row r="15" spans="1:15" ht="105" x14ac:dyDescent="0.25">
      <c r="A15" s="288"/>
      <c r="B15" s="254"/>
      <c r="C15" s="54" t="str">
        <f>'2. Descripción del Riesgo'!D21</f>
        <v xml:space="preserve">Deficientes controles internos </v>
      </c>
      <c r="D15" s="287"/>
      <c r="E15" s="83" t="s">
        <v>201</v>
      </c>
      <c r="F15" s="9" t="s">
        <v>309</v>
      </c>
      <c r="G15" s="120" t="s">
        <v>4</v>
      </c>
      <c r="H15" s="110" t="s">
        <v>314</v>
      </c>
      <c r="I15" s="110" t="s">
        <v>310</v>
      </c>
      <c r="J15" s="9" t="s">
        <v>311</v>
      </c>
      <c r="K15" s="9" t="s">
        <v>312</v>
      </c>
      <c r="L15" s="9" t="s">
        <v>304</v>
      </c>
      <c r="M15" s="110" t="s">
        <v>313</v>
      </c>
    </row>
    <row r="16" spans="1:15" ht="105" x14ac:dyDescent="0.25">
      <c r="A16" s="288">
        <v>5</v>
      </c>
      <c r="B16" s="254" t="str">
        <f>'1. Identificación del riesgo'!C16</f>
        <v>Ceder, comercializar o facilitar información confidencial, reservada o clasificada de carácter institucional, a cambio de prebendas o beneficios, que represente en manos de terceros, riesgos para la integridad de la entidad o de sus funcionarios.</v>
      </c>
      <c r="C16" s="54" t="str">
        <f>'2. Descripción del Riesgo'!D22</f>
        <v>Falta de valores, tráfico de influencia, sobornos</v>
      </c>
      <c r="D16" s="287" t="e">
        <f>#REF!</f>
        <v>#REF!</v>
      </c>
      <c r="E16" s="83" t="s">
        <v>201</v>
      </c>
      <c r="F16" s="54" t="s">
        <v>656</v>
      </c>
      <c r="G16" s="120" t="s">
        <v>4</v>
      </c>
      <c r="H16" s="9" t="s">
        <v>361</v>
      </c>
      <c r="I16" s="110" t="s">
        <v>277</v>
      </c>
      <c r="J16" s="9" t="s">
        <v>330</v>
      </c>
      <c r="K16" s="9" t="s">
        <v>331</v>
      </c>
      <c r="L16" s="9" t="s">
        <v>980</v>
      </c>
      <c r="M16" s="110" t="s">
        <v>305</v>
      </c>
    </row>
    <row r="17" spans="1:13" x14ac:dyDescent="0.25">
      <c r="A17" s="288"/>
      <c r="B17" s="254"/>
      <c r="C17" s="54">
        <f>'2. Descripción del Riesgo'!D23</f>
        <v>0</v>
      </c>
      <c r="D17" s="287"/>
      <c r="E17" s="83"/>
      <c r="F17" s="54"/>
      <c r="G17" s="120"/>
      <c r="H17" s="110"/>
      <c r="I17" s="110"/>
      <c r="J17" s="54"/>
      <c r="K17" s="54"/>
      <c r="L17" s="54"/>
      <c r="M17" s="110"/>
    </row>
    <row r="18" spans="1:13" x14ac:dyDescent="0.25">
      <c r="A18" s="288"/>
      <c r="B18" s="254"/>
      <c r="C18" s="54">
        <f>'2. Descripción del Riesgo'!D24</f>
        <v>0</v>
      </c>
      <c r="D18" s="287"/>
      <c r="E18" s="83"/>
      <c r="F18" s="54"/>
      <c r="G18" s="120"/>
      <c r="H18" s="110"/>
      <c r="I18" s="110"/>
      <c r="J18" s="54"/>
      <c r="K18" s="54"/>
      <c r="L18" s="54"/>
      <c r="M18" s="110"/>
    </row>
    <row r="19" spans="1:13" ht="105" x14ac:dyDescent="0.25">
      <c r="A19" s="288">
        <v>6</v>
      </c>
      <c r="B19" s="254" t="str">
        <f>'1. Identificación del riesgo'!C17</f>
        <v>Proferir decisiones o elaborar informes de resultados amañados sobre cumplimiento de requisitos técnicos de Instituciones de educación para evitar sanciones (imposición, prórroga, modificación, terminación, cierre).</v>
      </c>
      <c r="C19" s="54" t="str">
        <f>'2. Descripción del Riesgo'!D25</f>
        <v>Clientelismo</v>
      </c>
      <c r="D19" s="287" t="e">
        <f>#REF!</f>
        <v>#REF!</v>
      </c>
      <c r="E19" s="83" t="s">
        <v>201</v>
      </c>
      <c r="F19" s="9" t="s">
        <v>369</v>
      </c>
      <c r="G19" s="120" t="s">
        <v>4</v>
      </c>
      <c r="H19" s="9" t="s">
        <v>361</v>
      </c>
      <c r="I19" s="110" t="s">
        <v>277</v>
      </c>
      <c r="J19" s="9" t="s">
        <v>330</v>
      </c>
      <c r="K19" s="9" t="s">
        <v>331</v>
      </c>
      <c r="L19" s="9" t="s">
        <v>332</v>
      </c>
      <c r="M19" s="110" t="s">
        <v>305</v>
      </c>
    </row>
    <row r="20" spans="1:13" ht="105" x14ac:dyDescent="0.25">
      <c r="A20" s="288"/>
      <c r="B20" s="254"/>
      <c r="C20" s="54" t="str">
        <f>'2. Descripción del Riesgo'!D26</f>
        <v>Deficientes controles internos en el proceso</v>
      </c>
      <c r="D20" s="287"/>
      <c r="E20" s="83" t="s">
        <v>201</v>
      </c>
      <c r="F20" s="9" t="s">
        <v>333</v>
      </c>
      <c r="G20" s="120" t="s">
        <v>4</v>
      </c>
      <c r="H20" s="9" t="s">
        <v>334</v>
      </c>
      <c r="I20" s="110" t="s">
        <v>335</v>
      </c>
      <c r="J20" s="9" t="s">
        <v>336</v>
      </c>
      <c r="K20" s="9" t="s">
        <v>337</v>
      </c>
      <c r="L20" s="9" t="s">
        <v>338</v>
      </c>
      <c r="M20" s="110" t="s">
        <v>339</v>
      </c>
    </row>
    <row r="21" spans="1:13" x14ac:dyDescent="0.25">
      <c r="A21" s="288"/>
      <c r="B21" s="254"/>
      <c r="C21" s="54">
        <f>'2. Descripción del Riesgo'!D27</f>
        <v>0</v>
      </c>
      <c r="D21" s="287"/>
      <c r="E21" s="83"/>
      <c r="F21" s="9"/>
      <c r="G21" s="120"/>
      <c r="H21" s="9"/>
      <c r="I21" s="110"/>
      <c r="J21" s="9"/>
      <c r="K21" s="9"/>
      <c r="L21" s="9"/>
      <c r="M21" s="110"/>
    </row>
    <row r="22" spans="1:13" ht="165" x14ac:dyDescent="0.25">
      <c r="A22" s="288">
        <v>7</v>
      </c>
      <c r="B22" s="254" t="str">
        <f>'1. Identificación del riesgo'!C18</f>
        <v>Ocultar irregularidades en el cumplimiento de los lineamientos del Ministerio de Educación Nacional MEN para el programa de Alimentación Escolar PAE.</v>
      </c>
      <c r="C22" s="54" t="str">
        <f>'2. Descripción del Riesgo'!D28</f>
        <v>Negligencia</v>
      </c>
      <c r="D22" s="287" t="e">
        <f>#REF!</f>
        <v>#REF!</v>
      </c>
      <c r="E22" s="83" t="s">
        <v>201</v>
      </c>
      <c r="F22" s="9" t="s">
        <v>340</v>
      </c>
      <c r="G22" s="120" t="s">
        <v>4</v>
      </c>
      <c r="H22" s="9" t="s">
        <v>341</v>
      </c>
      <c r="I22" s="110" t="s">
        <v>278</v>
      </c>
      <c r="J22" s="9" t="s">
        <v>342</v>
      </c>
      <c r="K22" s="9" t="s">
        <v>343</v>
      </c>
      <c r="L22" s="9" t="s">
        <v>344</v>
      </c>
      <c r="M22" s="110" t="s">
        <v>345</v>
      </c>
    </row>
    <row r="23" spans="1:13" ht="135" x14ac:dyDescent="0.25">
      <c r="A23" s="288"/>
      <c r="B23" s="254"/>
      <c r="C23" s="54" t="str">
        <f>'2. Descripción del Riesgo'!D29</f>
        <v>Deficientes controles internos en el proceso</v>
      </c>
      <c r="D23" s="287"/>
      <c r="E23" s="83" t="s">
        <v>201</v>
      </c>
      <c r="F23" s="9" t="s">
        <v>346</v>
      </c>
      <c r="G23" s="120" t="s">
        <v>4</v>
      </c>
      <c r="H23" s="9" t="s">
        <v>347</v>
      </c>
      <c r="I23" s="110" t="s">
        <v>348</v>
      </c>
      <c r="J23" s="9" t="s">
        <v>349</v>
      </c>
      <c r="K23" s="9" t="s">
        <v>350</v>
      </c>
      <c r="L23" s="9" t="s">
        <v>351</v>
      </c>
      <c r="M23" s="110" t="s">
        <v>352</v>
      </c>
    </row>
    <row r="24" spans="1:13" x14ac:dyDescent="0.25">
      <c r="A24" s="288"/>
      <c r="B24" s="254"/>
      <c r="C24" s="54">
        <f>'2. Descripción del Riesgo'!D30</f>
        <v>0</v>
      </c>
      <c r="D24" s="287"/>
      <c r="E24" s="83"/>
      <c r="F24" s="9"/>
      <c r="G24" s="120"/>
      <c r="H24" s="9"/>
      <c r="I24" s="110"/>
      <c r="J24" s="9"/>
      <c r="K24" s="9"/>
      <c r="L24" s="9"/>
      <c r="M24" s="110"/>
    </row>
    <row r="25" spans="1:13" ht="105" x14ac:dyDescent="0.25">
      <c r="A25" s="288">
        <v>8</v>
      </c>
      <c r="B25" s="254" t="str">
        <f>'1. Identificación del riesgo'!C19</f>
        <v>Direccionar arbitrariamente recursos, programas y actividades de cultura, de asistencia social y/o deporte hacia un grupo de la población para favorecer a un grupo y excluir a actores y personas que tienen derecho a recibirlos y a participar.</v>
      </c>
      <c r="C25" s="54" t="str">
        <f>'2. Descripción del Riesgo'!D31</f>
        <v>Defientes valores y principios éticos</v>
      </c>
      <c r="D25" s="287" t="e">
        <f>#REF!</f>
        <v>#REF!</v>
      </c>
      <c r="E25" s="83" t="s">
        <v>201</v>
      </c>
      <c r="F25" s="9" t="s">
        <v>329</v>
      </c>
      <c r="G25" s="120" t="s">
        <v>4</v>
      </c>
      <c r="H25" s="9" t="s">
        <v>361</v>
      </c>
      <c r="I25" s="110" t="s">
        <v>277</v>
      </c>
      <c r="J25" s="9" t="s">
        <v>330</v>
      </c>
      <c r="K25" s="9" t="s">
        <v>331</v>
      </c>
      <c r="L25" s="9" t="s">
        <v>353</v>
      </c>
      <c r="M25" s="110" t="s">
        <v>305</v>
      </c>
    </row>
    <row r="26" spans="1:13" ht="105" x14ac:dyDescent="0.25">
      <c r="A26" s="288"/>
      <c r="B26" s="254"/>
      <c r="C26" s="54" t="str">
        <f>'2. Descripción del Riesgo'!D32</f>
        <v>Clientelismo</v>
      </c>
      <c r="D26" s="287"/>
      <c r="E26" s="83" t="s">
        <v>201</v>
      </c>
      <c r="F26" s="54" t="s">
        <v>259</v>
      </c>
      <c r="G26" s="120" t="s">
        <v>4</v>
      </c>
      <c r="H26" s="9" t="s">
        <v>361</v>
      </c>
      <c r="I26" s="110" t="s">
        <v>292</v>
      </c>
      <c r="J26" s="54" t="s">
        <v>229</v>
      </c>
      <c r="K26" s="54" t="s">
        <v>230</v>
      </c>
      <c r="L26" s="54" t="s">
        <v>260</v>
      </c>
      <c r="M26" s="110" t="s">
        <v>231</v>
      </c>
    </row>
    <row r="27" spans="1:13" ht="135" x14ac:dyDescent="0.25">
      <c r="A27" s="288"/>
      <c r="B27" s="254"/>
      <c r="C27" s="54" t="str">
        <f>'2. Descripción del Riesgo'!D33</f>
        <v>Deficientes controles internos en el proceso</v>
      </c>
      <c r="D27" s="287"/>
      <c r="E27" s="83" t="s">
        <v>201</v>
      </c>
      <c r="F27" s="9" t="s">
        <v>354</v>
      </c>
      <c r="G27" s="120" t="s">
        <v>4</v>
      </c>
      <c r="H27" s="9" t="s">
        <v>355</v>
      </c>
      <c r="I27" s="110" t="s">
        <v>356</v>
      </c>
      <c r="J27" s="9" t="s">
        <v>357</v>
      </c>
      <c r="K27" s="9" t="s">
        <v>358</v>
      </c>
      <c r="L27" s="9" t="s">
        <v>353</v>
      </c>
      <c r="M27" s="110" t="s">
        <v>360</v>
      </c>
    </row>
    <row r="28" spans="1:13" ht="135" x14ac:dyDescent="0.25">
      <c r="A28" s="288">
        <v>9</v>
      </c>
      <c r="B28" s="254" t="str">
        <f>'1. Identificación del riesgo'!C20</f>
        <v>Contratar con fundaciones no idoneas o que no cumplen el perfil en la prestación de servicios para beneficiar a terceros.</v>
      </c>
      <c r="C28" s="54" t="str">
        <f>'2. Descripción del Riesgo'!D34</f>
        <v>Trafico de influencias</v>
      </c>
      <c r="D28" s="287" t="e">
        <f>#REF!</f>
        <v>#REF!</v>
      </c>
      <c r="E28" s="83" t="s">
        <v>201</v>
      </c>
      <c r="F28" s="9" t="s">
        <v>396</v>
      </c>
      <c r="G28" s="120" t="s">
        <v>4</v>
      </c>
      <c r="H28" s="9" t="s">
        <v>397</v>
      </c>
      <c r="I28" s="110" t="s">
        <v>242</v>
      </c>
      <c r="J28" s="9" t="s">
        <v>243</v>
      </c>
      <c r="K28" s="9" t="s">
        <v>244</v>
      </c>
      <c r="L28" s="9" t="s">
        <v>245</v>
      </c>
      <c r="M28" s="110" t="s">
        <v>246</v>
      </c>
    </row>
    <row r="29" spans="1:13" ht="105" x14ac:dyDescent="0.25">
      <c r="A29" s="288"/>
      <c r="B29" s="254"/>
      <c r="C29" s="54" t="str">
        <f>'2. Descripción del Riesgo'!D35</f>
        <v>Afan de Lucro</v>
      </c>
      <c r="D29" s="287"/>
      <c r="E29" s="83" t="s">
        <v>201</v>
      </c>
      <c r="F29" s="9" t="s">
        <v>369</v>
      </c>
      <c r="G29" s="120" t="s">
        <v>4</v>
      </c>
      <c r="H29" s="9" t="s">
        <v>361</v>
      </c>
      <c r="I29" s="110" t="s">
        <v>399</v>
      </c>
      <c r="J29" s="9" t="s">
        <v>330</v>
      </c>
      <c r="K29" s="9" t="s">
        <v>331</v>
      </c>
      <c r="L29" s="9" t="s">
        <v>400</v>
      </c>
      <c r="M29" s="110" t="s">
        <v>305</v>
      </c>
    </row>
    <row r="30" spans="1:13" ht="105" x14ac:dyDescent="0.25">
      <c r="A30" s="288"/>
      <c r="B30" s="254"/>
      <c r="C30" s="54" t="str">
        <f>'2. Descripción del Riesgo'!D36</f>
        <v>Deficientes controles internos</v>
      </c>
      <c r="D30" s="287"/>
      <c r="E30" s="83" t="s">
        <v>201</v>
      </c>
      <c r="F30" s="9" t="s">
        <v>401</v>
      </c>
      <c r="G30" s="120" t="s">
        <v>4</v>
      </c>
      <c r="H30" s="9" t="s">
        <v>402</v>
      </c>
      <c r="I30" s="110" t="s">
        <v>403</v>
      </c>
      <c r="J30" s="9" t="s">
        <v>247</v>
      </c>
      <c r="K30" s="9" t="s">
        <v>248</v>
      </c>
      <c r="L30" s="9" t="s">
        <v>359</v>
      </c>
      <c r="M30" s="110" t="s">
        <v>404</v>
      </c>
    </row>
    <row r="31" spans="1:13" ht="75" x14ac:dyDescent="0.25">
      <c r="A31" s="288">
        <v>10</v>
      </c>
      <c r="B31" s="254" t="str">
        <f>'1. Identificación del riesgo'!C21</f>
        <v>Ocultar irregularidades en informes sobre cumplimiento de requisitos en procesos de verificacion a entidades vigiladas, con el fin de favorecerlas evitandoles sanciones.</v>
      </c>
      <c r="C31" s="54" t="str">
        <f>'2. Descripción del Riesgo'!D37</f>
        <v>Amiguismo</v>
      </c>
      <c r="D31" s="287" t="e">
        <f>#REF!</f>
        <v>#REF!</v>
      </c>
      <c r="E31" s="83" t="s">
        <v>201</v>
      </c>
      <c r="F31" s="9" t="s">
        <v>405</v>
      </c>
      <c r="G31" s="120" t="s">
        <v>4</v>
      </c>
      <c r="H31" s="9" t="s">
        <v>397</v>
      </c>
      <c r="I31" s="110" t="s">
        <v>406</v>
      </c>
      <c r="J31" s="9" t="s">
        <v>407</v>
      </c>
      <c r="K31" s="9" t="s">
        <v>408</v>
      </c>
      <c r="L31" s="9" t="s">
        <v>409</v>
      </c>
      <c r="M31" s="110" t="s">
        <v>410</v>
      </c>
    </row>
    <row r="32" spans="1:13" ht="105" x14ac:dyDescent="0.25">
      <c r="A32" s="288"/>
      <c r="B32" s="254"/>
      <c r="C32" s="54" t="str">
        <f>'2. Descripción del Riesgo'!D38</f>
        <v>Deficientes valores eticos</v>
      </c>
      <c r="D32" s="287"/>
      <c r="E32" s="83" t="s">
        <v>201</v>
      </c>
      <c r="F32" s="9" t="s">
        <v>369</v>
      </c>
      <c r="G32" s="120" t="s">
        <v>4</v>
      </c>
      <c r="H32" s="9" t="s">
        <v>361</v>
      </c>
      <c r="I32" s="110" t="s">
        <v>399</v>
      </c>
      <c r="J32" s="9" t="s">
        <v>330</v>
      </c>
      <c r="K32" s="9" t="s">
        <v>331</v>
      </c>
      <c r="L32" s="9" t="s">
        <v>409</v>
      </c>
      <c r="M32" s="110" t="s">
        <v>305</v>
      </c>
    </row>
    <row r="33" spans="1:14" ht="75" x14ac:dyDescent="0.25">
      <c r="A33" s="288"/>
      <c r="B33" s="254"/>
      <c r="C33" s="54" t="str">
        <f>'2. Descripción del Riesgo'!D39</f>
        <v>Trafico de influencias</v>
      </c>
      <c r="D33" s="287"/>
      <c r="E33" s="83" t="s">
        <v>201</v>
      </c>
      <c r="F33" s="9" t="s">
        <v>411</v>
      </c>
      <c r="G33" s="120" t="s">
        <v>4</v>
      </c>
      <c r="H33" s="9" t="s">
        <v>397</v>
      </c>
      <c r="I33" s="110" t="s">
        <v>406</v>
      </c>
      <c r="J33" s="9" t="s">
        <v>407</v>
      </c>
      <c r="K33" s="9" t="s">
        <v>412</v>
      </c>
      <c r="L33" s="9" t="s">
        <v>409</v>
      </c>
      <c r="M33" s="110" t="s">
        <v>410</v>
      </c>
    </row>
    <row r="34" spans="1:14" ht="90" x14ac:dyDescent="0.25">
      <c r="A34" s="288">
        <v>11</v>
      </c>
      <c r="B34" s="254" t="str">
        <f>'1. Identificación del riesgo'!C22</f>
        <v>Reconocer de manera indebida, facturación con inconsistencias presentada por prestadores de servicios en salud (IPS, ESE) sobre servicios de salud a población pobre no asegurada o servicios no POS, para beneficio propio o de terceros.</v>
      </c>
      <c r="C34" s="54" t="str">
        <f>'2. Descripción del Riesgo'!D40</f>
        <v>Falta de conocimiento y/o experiencia del personas que maneja la informacion.</v>
      </c>
      <c r="D34" s="287" t="e">
        <f>#REF!</f>
        <v>#REF!</v>
      </c>
      <c r="E34" s="83" t="s">
        <v>201</v>
      </c>
      <c r="F34" s="9" t="s">
        <v>413</v>
      </c>
      <c r="G34" s="120" t="s">
        <v>4</v>
      </c>
      <c r="H34" s="9" t="s">
        <v>398</v>
      </c>
      <c r="I34" s="110" t="s">
        <v>399</v>
      </c>
      <c r="J34" s="9" t="s">
        <v>414</v>
      </c>
      <c r="K34" s="9" t="s">
        <v>415</v>
      </c>
      <c r="L34" s="9" t="s">
        <v>416</v>
      </c>
      <c r="M34" s="110" t="s">
        <v>305</v>
      </c>
    </row>
    <row r="35" spans="1:14" ht="75" x14ac:dyDescent="0.25">
      <c r="A35" s="288"/>
      <c r="B35" s="254"/>
      <c r="C35" s="54" t="str">
        <f>'2. Descripción del Riesgo'!D41</f>
        <v>Ausencia de mecanismos efectivos de control.</v>
      </c>
      <c r="D35" s="287"/>
      <c r="E35" s="83" t="s">
        <v>201</v>
      </c>
      <c r="F35" s="9" t="s">
        <v>417</v>
      </c>
      <c r="G35" s="120" t="s">
        <v>4</v>
      </c>
      <c r="H35" s="9" t="s">
        <v>397</v>
      </c>
      <c r="I35" s="110" t="s">
        <v>235</v>
      </c>
      <c r="J35" s="9" t="s">
        <v>418</v>
      </c>
      <c r="K35" s="9" t="s">
        <v>419</v>
      </c>
      <c r="L35" s="9" t="s">
        <v>420</v>
      </c>
      <c r="M35" s="110" t="s">
        <v>421</v>
      </c>
    </row>
    <row r="36" spans="1:14" ht="105" x14ac:dyDescent="0.25">
      <c r="A36" s="288"/>
      <c r="B36" s="254"/>
      <c r="C36" s="54" t="str">
        <f>'2. Descripción del Riesgo'!D42</f>
        <v>Ausencia de valores eticos</v>
      </c>
      <c r="D36" s="287"/>
      <c r="E36" s="83" t="s">
        <v>201</v>
      </c>
      <c r="F36" s="9" t="s">
        <v>369</v>
      </c>
      <c r="G36" s="120" t="s">
        <v>4</v>
      </c>
      <c r="H36" s="9" t="s">
        <v>361</v>
      </c>
      <c r="I36" s="110" t="s">
        <v>422</v>
      </c>
      <c r="J36" s="9" t="s">
        <v>330</v>
      </c>
      <c r="K36" s="9" t="s">
        <v>331</v>
      </c>
      <c r="L36" s="9" t="s">
        <v>416</v>
      </c>
      <c r="M36" s="110" t="s">
        <v>305</v>
      </c>
    </row>
    <row r="37" spans="1:14" ht="75" x14ac:dyDescent="0.25">
      <c r="A37" s="288">
        <v>12</v>
      </c>
      <c r="B37" s="254" t="str">
        <f>'1. Identificación del riesgo'!C23</f>
        <v>Emitir autorizaciones sanitarias para el funcionamiento de establecimientos comerciales, a sabiendas que no cuentan con el permiso requerido.</v>
      </c>
      <c r="C37" s="54" t="str">
        <f>'2. Descripción del Riesgo'!D43</f>
        <v>Ausencia de mecanismos efectivos de control.</v>
      </c>
      <c r="D37" s="287" t="e">
        <f>#REF!</f>
        <v>#REF!</v>
      </c>
      <c r="E37" s="83" t="s">
        <v>201</v>
      </c>
      <c r="F37" s="9" t="s">
        <v>423</v>
      </c>
      <c r="G37" s="120" t="s">
        <v>4</v>
      </c>
      <c r="H37" s="9" t="s">
        <v>397</v>
      </c>
      <c r="I37" s="110" t="s">
        <v>424</v>
      </c>
      <c r="J37" s="9" t="s">
        <v>425</v>
      </c>
      <c r="K37" s="9" t="s">
        <v>426</v>
      </c>
      <c r="L37" s="9" t="s">
        <v>427</v>
      </c>
      <c r="M37" s="110" t="s">
        <v>428</v>
      </c>
    </row>
    <row r="38" spans="1:14" ht="135" x14ac:dyDescent="0.25">
      <c r="A38" s="288"/>
      <c r="B38" s="254"/>
      <c r="C38" s="54" t="str">
        <f>'2. Descripción del Riesgo'!D44</f>
        <v>Afan de Lucro</v>
      </c>
      <c r="D38" s="287"/>
      <c r="E38" s="83" t="s">
        <v>201</v>
      </c>
      <c r="F38" s="9" t="s">
        <v>429</v>
      </c>
      <c r="G38" s="120" t="s">
        <v>4</v>
      </c>
      <c r="H38" s="9" t="s">
        <v>398</v>
      </c>
      <c r="I38" s="110" t="s">
        <v>422</v>
      </c>
      <c r="J38" s="9" t="s">
        <v>330</v>
      </c>
      <c r="K38" s="9" t="s">
        <v>430</v>
      </c>
      <c r="L38" s="9" t="s">
        <v>431</v>
      </c>
      <c r="M38" s="110" t="s">
        <v>305</v>
      </c>
    </row>
    <row r="39" spans="1:14" ht="90" x14ac:dyDescent="0.25">
      <c r="A39" s="288"/>
      <c r="B39" s="254"/>
      <c r="C39" s="54" t="str">
        <f>'2. Descripción del Riesgo'!D45</f>
        <v>Pago de favores politicos</v>
      </c>
      <c r="D39" s="287"/>
      <c r="E39" s="83" t="s">
        <v>201</v>
      </c>
      <c r="F39" s="9" t="s">
        <v>452</v>
      </c>
      <c r="G39" s="120" t="s">
        <v>4</v>
      </c>
      <c r="H39" s="9" t="s">
        <v>398</v>
      </c>
      <c r="I39" s="110" t="s">
        <v>422</v>
      </c>
      <c r="J39" s="9" t="s">
        <v>330</v>
      </c>
      <c r="K39" s="9" t="s">
        <v>432</v>
      </c>
      <c r="L39" s="9" t="s">
        <v>433</v>
      </c>
      <c r="M39" s="110" t="s">
        <v>305</v>
      </c>
      <c r="N39" s="75"/>
    </row>
    <row r="40" spans="1:14" ht="90" x14ac:dyDescent="0.25">
      <c r="A40" s="288">
        <v>13</v>
      </c>
      <c r="B40" s="254" t="str">
        <f>'1. Identificación del riesgo'!C24</f>
        <v>Manipular resultados en procesos de auditorias a las entidades prestadoras de servicios de salud ocultar deficiencias o irregularidades.</v>
      </c>
      <c r="C40" s="54" t="str">
        <f>'2. Descripción del Riesgo'!D46</f>
        <v>Amiguismo</v>
      </c>
      <c r="D40" s="287" t="e">
        <f>#REF!</f>
        <v>#REF!</v>
      </c>
      <c r="E40" s="83" t="s">
        <v>201</v>
      </c>
      <c r="F40" s="9" t="s">
        <v>434</v>
      </c>
      <c r="G40" s="120" t="s">
        <v>4</v>
      </c>
      <c r="H40" s="9" t="s">
        <v>397</v>
      </c>
      <c r="I40" s="110" t="s">
        <v>235</v>
      </c>
      <c r="J40" s="9" t="s">
        <v>435</v>
      </c>
      <c r="K40" s="9" t="s">
        <v>436</v>
      </c>
      <c r="L40" s="9" t="s">
        <v>437</v>
      </c>
      <c r="M40" s="110" t="s">
        <v>438</v>
      </c>
    </row>
    <row r="41" spans="1:14" ht="135" x14ac:dyDescent="0.25">
      <c r="A41" s="288"/>
      <c r="B41" s="254"/>
      <c r="C41" s="54" t="str">
        <f>'2. Descripción del Riesgo'!D47</f>
        <v>Deficientes controles internos</v>
      </c>
      <c r="D41" s="287"/>
      <c r="E41" s="83" t="s">
        <v>201</v>
      </c>
      <c r="F41" s="9" t="s">
        <v>453</v>
      </c>
      <c r="G41" s="120" t="s">
        <v>4</v>
      </c>
      <c r="H41" s="9" t="s">
        <v>398</v>
      </c>
      <c r="I41" s="110" t="s">
        <v>399</v>
      </c>
      <c r="J41" s="9" t="s">
        <v>330</v>
      </c>
      <c r="K41" s="9" t="s">
        <v>432</v>
      </c>
      <c r="L41" s="9" t="s">
        <v>439</v>
      </c>
      <c r="M41" s="110" t="s">
        <v>305</v>
      </c>
    </row>
    <row r="42" spans="1:14" ht="90" x14ac:dyDescent="0.25">
      <c r="A42" s="288"/>
      <c r="B42" s="254"/>
      <c r="C42" s="54" t="str">
        <f>'2. Descripción del Riesgo'!D48</f>
        <v>Exigencia de dadivas</v>
      </c>
      <c r="D42" s="287"/>
      <c r="E42" s="83" t="s">
        <v>201</v>
      </c>
      <c r="F42" s="9" t="s">
        <v>440</v>
      </c>
      <c r="G42" s="120" t="s">
        <v>4</v>
      </c>
      <c r="H42" s="9" t="s">
        <v>441</v>
      </c>
      <c r="I42" s="110" t="s">
        <v>235</v>
      </c>
      <c r="J42" s="9" t="s">
        <v>442</v>
      </c>
      <c r="K42" s="9" t="s">
        <v>443</v>
      </c>
      <c r="L42" s="9" t="s">
        <v>437</v>
      </c>
      <c r="M42" s="110" t="s">
        <v>444</v>
      </c>
    </row>
    <row r="43" spans="1:14" ht="105" x14ac:dyDescent="0.25">
      <c r="A43" s="288">
        <v>14</v>
      </c>
      <c r="B43" s="254" t="str">
        <f>'1. Identificación del riesgo'!C25</f>
        <v>No aplicar medidas sancionatorias sobre tala de árboles, quemas o alteración de lugares de paisajes que merezcan protección y que no estén autorizados por las autoridades competentes, para favorecer a los infractores</v>
      </c>
      <c r="C43" s="54" t="str">
        <f>'2. Descripción del Riesgo'!D49</f>
        <v>Afán de lucro</v>
      </c>
      <c r="D43" s="287" t="e">
        <f>#REF!</f>
        <v>#REF!</v>
      </c>
      <c r="E43" s="83" t="s">
        <v>201</v>
      </c>
      <c r="F43" s="54" t="s">
        <v>259</v>
      </c>
      <c r="G43" s="120" t="s">
        <v>4</v>
      </c>
      <c r="H43" s="9" t="s">
        <v>361</v>
      </c>
      <c r="I43" s="110" t="s">
        <v>292</v>
      </c>
      <c r="J43" s="54" t="s">
        <v>229</v>
      </c>
      <c r="K43" s="54" t="s">
        <v>230</v>
      </c>
      <c r="L43" s="54" t="s">
        <v>260</v>
      </c>
      <c r="M43" s="110" t="s">
        <v>231</v>
      </c>
    </row>
    <row r="44" spans="1:14" ht="105" x14ac:dyDescent="0.25">
      <c r="A44" s="288"/>
      <c r="B44" s="254"/>
      <c r="C44" s="54" t="str">
        <f>'2. Descripción del Riesgo'!D50</f>
        <v>Deficientes controles internos en el proceso</v>
      </c>
      <c r="D44" s="287"/>
      <c r="E44" s="83" t="s">
        <v>201</v>
      </c>
      <c r="F44" s="9" t="s">
        <v>462</v>
      </c>
      <c r="G44" s="120" t="s">
        <v>4</v>
      </c>
      <c r="H44" s="9" t="s">
        <v>463</v>
      </c>
      <c r="I44" s="110" t="s">
        <v>464</v>
      </c>
      <c r="J44" s="9" t="s">
        <v>465</v>
      </c>
      <c r="K44" s="9" t="s">
        <v>466</v>
      </c>
      <c r="L44" s="9" t="s">
        <v>467</v>
      </c>
      <c r="M44" s="110" t="s">
        <v>468</v>
      </c>
    </row>
    <row r="45" spans="1:14" ht="105" x14ac:dyDescent="0.25">
      <c r="A45" s="288"/>
      <c r="B45" s="254"/>
      <c r="C45" s="54" t="str">
        <f>'2. Descripción del Riesgo'!D51</f>
        <v xml:space="preserve">Deficientes valores y principios </v>
      </c>
      <c r="D45" s="287"/>
      <c r="E45" s="83" t="s">
        <v>201</v>
      </c>
      <c r="F45" s="9" t="s">
        <v>369</v>
      </c>
      <c r="G45" s="120" t="s">
        <v>4</v>
      </c>
      <c r="H45" s="9" t="s">
        <v>361</v>
      </c>
      <c r="I45" s="110" t="s">
        <v>422</v>
      </c>
      <c r="J45" s="9" t="s">
        <v>330</v>
      </c>
      <c r="K45" s="9" t="s">
        <v>331</v>
      </c>
      <c r="L45" s="9" t="s">
        <v>979</v>
      </c>
      <c r="M45" s="110" t="s">
        <v>305</v>
      </c>
    </row>
    <row r="46" spans="1:14" ht="75" x14ac:dyDescent="0.25">
      <c r="A46" s="288">
        <v>15</v>
      </c>
      <c r="B46" s="254" t="str">
        <f>'1. Identificación del riesgo'!C26</f>
        <v>Conceder permisos o trámite urbanísticos o ambientales sin el lleno de los requisitos para obtener provecho o favorecer a terceros.</v>
      </c>
      <c r="C46" s="54" t="str">
        <f>'2. Descripción del Riesgo'!D52</f>
        <v>Deficientes controles internos en el proceso</v>
      </c>
      <c r="D46" s="287" t="e">
        <f>#REF!</f>
        <v>#REF!</v>
      </c>
      <c r="E46" s="83" t="s">
        <v>201</v>
      </c>
      <c r="F46" s="9" t="s">
        <v>469</v>
      </c>
      <c r="G46" s="120" t="s">
        <v>4</v>
      </c>
      <c r="H46" s="9" t="s">
        <v>463</v>
      </c>
      <c r="I46" s="110" t="s">
        <v>470</v>
      </c>
      <c r="J46" s="9" t="s">
        <v>471</v>
      </c>
      <c r="K46" s="9" t="s">
        <v>472</v>
      </c>
      <c r="L46" s="9" t="s">
        <v>473</v>
      </c>
      <c r="M46" s="110" t="s">
        <v>474</v>
      </c>
    </row>
    <row r="47" spans="1:14" ht="105" x14ac:dyDescent="0.25">
      <c r="A47" s="288"/>
      <c r="B47" s="254"/>
      <c r="C47" s="54" t="str">
        <f>'2. Descripción del Riesgo'!D53</f>
        <v xml:space="preserve">Deficientes valores y principios </v>
      </c>
      <c r="D47" s="287"/>
      <c r="E47" s="121" t="s">
        <v>201</v>
      </c>
      <c r="F47" s="9" t="s">
        <v>369</v>
      </c>
      <c r="G47" s="120" t="s">
        <v>4</v>
      </c>
      <c r="H47" s="9" t="s">
        <v>361</v>
      </c>
      <c r="I47" s="110" t="s">
        <v>422</v>
      </c>
      <c r="J47" s="9" t="s">
        <v>330</v>
      </c>
      <c r="K47" s="9" t="s">
        <v>331</v>
      </c>
      <c r="L47" s="9" t="s">
        <v>473</v>
      </c>
      <c r="M47" s="110" t="s">
        <v>305</v>
      </c>
    </row>
    <row r="48" spans="1:14" x14ac:dyDescent="0.25">
      <c r="A48" s="288"/>
      <c r="B48" s="254"/>
      <c r="C48" s="54">
        <f>'2. Descripción del Riesgo'!D54</f>
        <v>0</v>
      </c>
      <c r="D48" s="287"/>
      <c r="E48" s="83"/>
      <c r="F48" s="9"/>
      <c r="G48" s="120"/>
      <c r="H48" s="9"/>
      <c r="I48" s="110"/>
      <c r="J48" s="9"/>
      <c r="K48" s="9"/>
      <c r="L48" s="9"/>
      <c r="M48" s="110"/>
    </row>
    <row r="49" spans="1:13" ht="105" x14ac:dyDescent="0.25">
      <c r="A49" s="288">
        <v>16</v>
      </c>
      <c r="B49" s="254" t="str">
        <f>'1. Identificación del riesgo'!C27</f>
        <v xml:space="preserve">Favorecer  a terceros con la autorización de licencias cuyos usos del suelo no se encuentran contemplados en el Plan de Ordenamiento Territorial </v>
      </c>
      <c r="C49" s="54" t="str">
        <f>'2. Descripción del Riesgo'!D55</f>
        <v>Clientelismo</v>
      </c>
      <c r="D49" s="287" t="e">
        <f>#REF!</f>
        <v>#REF!</v>
      </c>
      <c r="E49" s="83" t="s">
        <v>201</v>
      </c>
      <c r="F49" s="9" t="s">
        <v>475</v>
      </c>
      <c r="G49" s="120" t="s">
        <v>4</v>
      </c>
      <c r="H49" s="9" t="s">
        <v>463</v>
      </c>
      <c r="I49" s="110" t="s">
        <v>399</v>
      </c>
      <c r="J49" s="9" t="s">
        <v>330</v>
      </c>
      <c r="K49" s="9" t="s">
        <v>331</v>
      </c>
      <c r="L49" s="9" t="s">
        <v>476</v>
      </c>
      <c r="M49" s="110" t="s">
        <v>305</v>
      </c>
    </row>
    <row r="50" spans="1:13" ht="90" x14ac:dyDescent="0.25">
      <c r="A50" s="288"/>
      <c r="B50" s="254"/>
      <c r="C50" s="54" t="str">
        <f>'2. Descripción del Riesgo'!D56</f>
        <v>Deficientes controles internos en el proceso</v>
      </c>
      <c r="D50" s="287"/>
      <c r="E50" s="83" t="s">
        <v>201</v>
      </c>
      <c r="F50" s="9" t="s">
        <v>482</v>
      </c>
      <c r="G50" s="120" t="s">
        <v>4</v>
      </c>
      <c r="H50" s="9" t="s">
        <v>477</v>
      </c>
      <c r="I50" s="110" t="s">
        <v>478</v>
      </c>
      <c r="J50" s="9" t="s">
        <v>479</v>
      </c>
      <c r="K50" s="9" t="s">
        <v>480</v>
      </c>
      <c r="L50" s="9" t="s">
        <v>476</v>
      </c>
      <c r="M50" s="110" t="s">
        <v>481</v>
      </c>
    </row>
    <row r="51" spans="1:13" x14ac:dyDescent="0.25">
      <c r="A51" s="288"/>
      <c r="B51" s="254"/>
      <c r="C51" s="54">
        <f>'2. Descripción del Riesgo'!D57</f>
        <v>0</v>
      </c>
      <c r="D51" s="287"/>
      <c r="E51" s="83"/>
      <c r="F51" s="122"/>
      <c r="G51" s="120"/>
      <c r="H51" s="79"/>
      <c r="I51" s="79"/>
      <c r="J51" s="114"/>
      <c r="K51" s="114"/>
      <c r="L51" s="114"/>
      <c r="M51" s="79"/>
    </row>
    <row r="52" spans="1:13" ht="120" x14ac:dyDescent="0.25">
      <c r="A52" s="288">
        <v>17</v>
      </c>
      <c r="B52" s="254" t="str">
        <f>'1. Identificación del riesgo'!C28</f>
        <v>Recibir o solicitar dadivas a los ciudadanos, para, por acción u omisión, actuar a favor de terceros, en desarrollo de las competencias de la Secretaría de Gobierno, relacionadas con la conservación y el restablecimiento del orden público, control de calidad, precios y/o pesas y medidas.</v>
      </c>
      <c r="C52" s="54" t="str">
        <f>'2. Descripción del Riesgo'!D58</f>
        <v>Ausencia de visibilidad de la gestión de gobierno a través de información noticiosa o informes de gestión</v>
      </c>
      <c r="D52" s="287" t="e">
        <f>#REF!</f>
        <v>#REF!</v>
      </c>
      <c r="E52" s="83" t="s">
        <v>201</v>
      </c>
      <c r="F52" s="9" t="s">
        <v>512</v>
      </c>
      <c r="G52" s="120" t="s">
        <v>4</v>
      </c>
      <c r="H52" s="110" t="s">
        <v>513</v>
      </c>
      <c r="I52" s="110" t="s">
        <v>235</v>
      </c>
      <c r="J52" s="54" t="s">
        <v>514</v>
      </c>
      <c r="K52" s="54" t="s">
        <v>515</v>
      </c>
      <c r="L52" s="9" t="s">
        <v>978</v>
      </c>
      <c r="M52" s="110" t="s">
        <v>516</v>
      </c>
    </row>
    <row r="53" spans="1:13" ht="120" x14ac:dyDescent="0.25">
      <c r="A53" s="288"/>
      <c r="B53" s="254"/>
      <c r="C53" s="54" t="str">
        <f>'2. Descripción del Riesgo'!D59</f>
        <v>Ausencia de valores éticos, amiguismo, soborno, tráfico de influencias</v>
      </c>
      <c r="D53" s="287"/>
      <c r="E53" s="83" t="s">
        <v>201</v>
      </c>
      <c r="F53" s="54" t="s">
        <v>259</v>
      </c>
      <c r="G53" s="120" t="s">
        <v>4</v>
      </c>
      <c r="H53" s="9" t="s">
        <v>361</v>
      </c>
      <c r="I53" s="110" t="s">
        <v>292</v>
      </c>
      <c r="J53" s="54" t="s">
        <v>229</v>
      </c>
      <c r="K53" s="54" t="s">
        <v>230</v>
      </c>
      <c r="L53" s="9" t="s">
        <v>978</v>
      </c>
      <c r="M53" s="110" t="s">
        <v>231</v>
      </c>
    </row>
    <row r="54" spans="1:13" x14ac:dyDescent="0.25">
      <c r="A54" s="288"/>
      <c r="B54" s="254"/>
      <c r="C54" s="54">
        <f>'2. Descripción del Riesgo'!D60</f>
        <v>0</v>
      </c>
      <c r="D54" s="287"/>
      <c r="E54" s="83"/>
      <c r="F54" s="114"/>
      <c r="G54" s="120"/>
      <c r="H54" s="79"/>
      <c r="I54" s="79"/>
      <c r="J54" s="114"/>
      <c r="K54" s="114"/>
      <c r="L54" s="114"/>
      <c r="M54" s="79"/>
    </row>
    <row r="55" spans="1:13" ht="90" x14ac:dyDescent="0.25">
      <c r="A55" s="288">
        <v>18</v>
      </c>
      <c r="B55" s="254" t="str">
        <f>'1. Identificación del riesgo'!C29</f>
        <v>Expedición de actos administrativos, políticas, lineamientos u orientaciones contrarias a los intereses generales, en relación con la seguridad y convivencia ciudadana u orden público, con el fin de compensar favores políticos o favorecer a terceros</v>
      </c>
      <c r="C55" s="54" t="str">
        <f>'2. Descripción del Riesgo'!D61</f>
        <v>No socialización o sometimiento a consultas públicas, de políticas y lineamientos que afecten de manera general a la ciudadanía o establecimientos comerciales</v>
      </c>
      <c r="D55" s="287" t="e">
        <f>#REF!</f>
        <v>#REF!</v>
      </c>
      <c r="E55" s="83" t="s">
        <v>201</v>
      </c>
      <c r="F55" s="9" t="s">
        <v>517</v>
      </c>
      <c r="G55" s="120" t="s">
        <v>4</v>
      </c>
      <c r="H55" s="123" t="s">
        <v>518</v>
      </c>
      <c r="I55" s="110" t="s">
        <v>519</v>
      </c>
      <c r="J55" s="54" t="s">
        <v>520</v>
      </c>
      <c r="K55" s="54" t="s">
        <v>521</v>
      </c>
      <c r="L55" s="9" t="s">
        <v>977</v>
      </c>
      <c r="M55" s="110" t="s">
        <v>522</v>
      </c>
    </row>
    <row r="56" spans="1:13" ht="90" x14ac:dyDescent="0.25">
      <c r="A56" s="288"/>
      <c r="B56" s="254"/>
      <c r="C56" s="54" t="str">
        <f>'2. Descripción del Riesgo'!D62</f>
        <v>Desactualización sobre normas y políticas en materia de convicencia, seguridad ciudadana y orden público.</v>
      </c>
      <c r="D56" s="287"/>
      <c r="E56" s="83" t="s">
        <v>201</v>
      </c>
      <c r="F56" s="54" t="s">
        <v>523</v>
      </c>
      <c r="G56" s="120" t="s">
        <v>4</v>
      </c>
      <c r="H56" s="123" t="s">
        <v>534</v>
      </c>
      <c r="I56" s="110" t="s">
        <v>524</v>
      </c>
      <c r="J56" s="54" t="s">
        <v>525</v>
      </c>
      <c r="K56" s="54" t="s">
        <v>526</v>
      </c>
      <c r="L56" s="9" t="s">
        <v>977</v>
      </c>
      <c r="M56" s="110" t="s">
        <v>527</v>
      </c>
    </row>
    <row r="57" spans="1:13" x14ac:dyDescent="0.25">
      <c r="A57" s="288"/>
      <c r="B57" s="254"/>
      <c r="C57" s="54">
        <f>'2. Descripción del Riesgo'!D63</f>
        <v>0</v>
      </c>
      <c r="D57" s="287"/>
      <c r="E57" s="83"/>
      <c r="F57" s="122"/>
      <c r="G57" s="120"/>
      <c r="H57" s="78"/>
      <c r="I57" s="79"/>
      <c r="J57" s="114"/>
      <c r="K57" s="114"/>
      <c r="L57" s="114"/>
      <c r="M57" s="79"/>
    </row>
    <row r="58" spans="1:13" ht="103.5" customHeight="1" x14ac:dyDescent="0.25">
      <c r="A58" s="288">
        <v>19</v>
      </c>
      <c r="B58" s="254" t="str">
        <f>'1. Identificación del riesgo'!C30</f>
        <v>Permitir el funcionamiento de manera premeditada,  o no sancionar a establecimientos comerciales o industriales que no están registrados o no cuentan con las licencias y permisos.</v>
      </c>
      <c r="C58" s="54" t="str">
        <f>'2. Descripción del Riesgo'!D64</f>
        <v>Falta de Operativos de Control</v>
      </c>
      <c r="D58" s="287" t="e">
        <f>#REF!</f>
        <v>#REF!</v>
      </c>
      <c r="E58" s="83" t="s">
        <v>201</v>
      </c>
      <c r="F58" s="9" t="s">
        <v>528</v>
      </c>
      <c r="G58" s="120" t="s">
        <v>4</v>
      </c>
      <c r="H58" s="123" t="s">
        <v>518</v>
      </c>
      <c r="I58" s="110" t="s">
        <v>529</v>
      </c>
      <c r="J58" s="54" t="s">
        <v>531</v>
      </c>
      <c r="K58" s="54" t="s">
        <v>530</v>
      </c>
      <c r="L58" s="54" t="s">
        <v>976</v>
      </c>
      <c r="M58" s="110" t="s">
        <v>532</v>
      </c>
    </row>
    <row r="59" spans="1:13" ht="119.25" customHeight="1" x14ac:dyDescent="0.25">
      <c r="A59" s="288"/>
      <c r="B59" s="254"/>
      <c r="C59" s="54" t="str">
        <f>'2. Descripción del Riesgo'!D65</f>
        <v>Ausencia de valores éticos, amiguismo, soborno, tráfico de influencias</v>
      </c>
      <c r="D59" s="287"/>
      <c r="E59" s="83" t="s">
        <v>201</v>
      </c>
      <c r="F59" s="9" t="s">
        <v>369</v>
      </c>
      <c r="G59" s="120" t="s">
        <v>4</v>
      </c>
      <c r="H59" s="9" t="s">
        <v>361</v>
      </c>
      <c r="I59" s="110" t="s">
        <v>277</v>
      </c>
      <c r="J59" s="9" t="s">
        <v>330</v>
      </c>
      <c r="K59" s="9" t="s">
        <v>331</v>
      </c>
      <c r="L59" s="54" t="s">
        <v>976</v>
      </c>
      <c r="M59" s="110" t="s">
        <v>527</v>
      </c>
    </row>
    <row r="60" spans="1:13" x14ac:dyDescent="0.25">
      <c r="A60" s="288"/>
      <c r="B60" s="254"/>
      <c r="C60" s="54">
        <f>'2. Descripción del Riesgo'!D66</f>
        <v>0</v>
      </c>
      <c r="D60" s="287"/>
      <c r="E60" s="83"/>
      <c r="F60" s="114"/>
      <c r="G60" s="120"/>
      <c r="H60" s="79"/>
      <c r="I60" s="79"/>
      <c r="J60" s="114"/>
      <c r="K60" s="114"/>
      <c r="L60" s="114"/>
      <c r="M60" s="79"/>
    </row>
    <row r="61" spans="1:13" ht="120" x14ac:dyDescent="0.25">
      <c r="A61" s="288">
        <v>20</v>
      </c>
      <c r="B61" s="254" t="str">
        <f>'1. Identificación del riesgo'!C31</f>
        <v>Simular eventos de rendición de cuenta y/o audiencias públicas con participación exclusiva de amigos de la administración y funcionarios, privando o limitando el acceso de los diferentes actores sociales para la formulación de preguntas y/o solicitud de aclaraciones sobre la ejecución del gasto público.</v>
      </c>
      <c r="C61" s="54" t="str">
        <f>'2. Descripción del Riesgo'!D67</f>
        <v>Desconcomimiento sobre el alcance, expresiones y modalidades de la rendición de cuentas establecida en la política nacional</v>
      </c>
      <c r="D61" s="287" t="e">
        <f>#REF!</f>
        <v>#REF!</v>
      </c>
      <c r="E61" s="83" t="s">
        <v>201</v>
      </c>
      <c r="F61" s="54" t="s">
        <v>533</v>
      </c>
      <c r="G61" s="120" t="s">
        <v>4</v>
      </c>
      <c r="H61" s="123" t="s">
        <v>534</v>
      </c>
      <c r="I61" s="110" t="s">
        <v>535</v>
      </c>
      <c r="J61" s="54" t="s">
        <v>537</v>
      </c>
      <c r="K61" s="54" t="s">
        <v>538</v>
      </c>
      <c r="L61" s="54" t="s">
        <v>975</v>
      </c>
      <c r="M61" s="110" t="s">
        <v>527</v>
      </c>
    </row>
    <row r="62" spans="1:13" ht="120" x14ac:dyDescent="0.25">
      <c r="A62" s="288"/>
      <c r="B62" s="254"/>
      <c r="C62" s="54" t="str">
        <f>'2. Descripción del Riesgo'!D68</f>
        <v>Restricciones o limitado alcance en las convocatorias de rendición de cuentas</v>
      </c>
      <c r="D62" s="287"/>
      <c r="E62" s="83" t="s">
        <v>201</v>
      </c>
      <c r="F62" s="54" t="s">
        <v>539</v>
      </c>
      <c r="G62" s="120" t="s">
        <v>4</v>
      </c>
      <c r="H62" s="110" t="s">
        <v>513</v>
      </c>
      <c r="I62" s="110" t="s">
        <v>235</v>
      </c>
      <c r="J62" s="54" t="s">
        <v>540</v>
      </c>
      <c r="K62" s="54" t="s">
        <v>541</v>
      </c>
      <c r="L62" s="54" t="s">
        <v>975</v>
      </c>
      <c r="M62" s="110" t="s">
        <v>542</v>
      </c>
    </row>
    <row r="63" spans="1:13" x14ac:dyDescent="0.25">
      <c r="A63" s="288"/>
      <c r="B63" s="254"/>
      <c r="C63" s="54">
        <f>'2. Descripción del Riesgo'!D69</f>
        <v>0</v>
      </c>
      <c r="D63" s="287"/>
      <c r="E63" s="83"/>
      <c r="F63" s="122"/>
      <c r="G63" s="120"/>
      <c r="H63" s="79"/>
      <c r="I63" s="79"/>
      <c r="J63" s="114"/>
      <c r="K63" s="114"/>
      <c r="L63" s="114"/>
      <c r="M63" s="79"/>
    </row>
    <row r="64" spans="1:13" ht="90" x14ac:dyDescent="0.25">
      <c r="A64" s="288">
        <v>21</v>
      </c>
      <c r="B64" s="254" t="str">
        <f>'1. Identificación del riesgo'!C32</f>
        <v>Impedir el acceso y consulta de documentos a los ciudadanos sobre los archivos públicos o a la expedición de copia de los mismos para proteger intereses personales o de terceros.</v>
      </c>
      <c r="C64" s="54" t="str">
        <f>'2. Descripción del Riesgo'!D70</f>
        <v>Desconocimiento sobre las normas de control social y acceso a la información pública</v>
      </c>
      <c r="D64" s="287" t="e">
        <f>#REF!</f>
        <v>#REF!</v>
      </c>
      <c r="E64" s="83" t="s">
        <v>201</v>
      </c>
      <c r="F64" s="54" t="s">
        <v>543</v>
      </c>
      <c r="G64" s="120" t="s">
        <v>4</v>
      </c>
      <c r="H64" s="123" t="s">
        <v>534</v>
      </c>
      <c r="I64" s="110" t="s">
        <v>535</v>
      </c>
      <c r="J64" s="54" t="s">
        <v>544</v>
      </c>
      <c r="K64" s="54" t="s">
        <v>538</v>
      </c>
      <c r="L64" s="54" t="s">
        <v>974</v>
      </c>
      <c r="M64" s="110" t="s">
        <v>527</v>
      </c>
    </row>
    <row r="65" spans="1:13" ht="105" x14ac:dyDescent="0.25">
      <c r="A65" s="288"/>
      <c r="B65" s="254"/>
      <c r="C65" s="54" t="str">
        <f>'2. Descripción del Riesgo'!D71</f>
        <v>Obstaculización al control social.</v>
      </c>
      <c r="D65" s="287"/>
      <c r="E65" s="83" t="s">
        <v>201</v>
      </c>
      <c r="F65" s="54" t="s">
        <v>259</v>
      </c>
      <c r="G65" s="120" t="s">
        <v>4</v>
      </c>
      <c r="H65" s="9" t="s">
        <v>361</v>
      </c>
      <c r="I65" s="110" t="s">
        <v>292</v>
      </c>
      <c r="J65" s="54" t="s">
        <v>229</v>
      </c>
      <c r="K65" s="54" t="s">
        <v>230</v>
      </c>
      <c r="L65" s="54" t="s">
        <v>974</v>
      </c>
      <c r="M65" s="110" t="s">
        <v>231</v>
      </c>
    </row>
    <row r="66" spans="1:13" x14ac:dyDescent="0.25">
      <c r="A66" s="288"/>
      <c r="B66" s="254"/>
      <c r="C66" s="54">
        <f>'2. Descripción del Riesgo'!D72</f>
        <v>0</v>
      </c>
      <c r="D66" s="287"/>
      <c r="E66" s="83"/>
      <c r="F66" s="54"/>
      <c r="G66" s="120"/>
      <c r="H66" s="110"/>
      <c r="I66" s="110"/>
      <c r="J66" s="54"/>
      <c r="K66" s="54"/>
      <c r="L66" s="54"/>
      <c r="M66" s="110"/>
    </row>
    <row r="67" spans="1:13" ht="60" x14ac:dyDescent="0.25">
      <c r="A67" s="288">
        <v>22</v>
      </c>
      <c r="B67" s="254" t="str">
        <f>'1. Identificación del riesgo'!C33</f>
        <v>Adulterar información sobre cumplimiento de los términos a las respuestas de las Peticiones, Quejas, Reclamos y Sugerencias para evitar investigaciones, censuras o críticas a la administración.</v>
      </c>
      <c r="C67" s="54" t="str">
        <f>'2. Descripción del Riesgo'!D73</f>
        <v xml:space="preserve">No contar con sistemas de información idóneos para administración y gestión de las peticiones, quejas, reclamos y sugerencias </v>
      </c>
      <c r="D67" s="287" t="e">
        <f>#REF!</f>
        <v>#REF!</v>
      </c>
      <c r="E67" s="83" t="s">
        <v>200</v>
      </c>
      <c r="F67" s="9" t="s">
        <v>548</v>
      </c>
      <c r="G67" s="120" t="s">
        <v>4</v>
      </c>
      <c r="H67" s="110" t="s">
        <v>549</v>
      </c>
      <c r="I67" s="110" t="s">
        <v>535</v>
      </c>
      <c r="J67" s="54" t="s">
        <v>550</v>
      </c>
      <c r="K67" s="54" t="s">
        <v>551</v>
      </c>
      <c r="L67" s="54" t="s">
        <v>546</v>
      </c>
      <c r="M67" s="110" t="s">
        <v>547</v>
      </c>
    </row>
    <row r="68" spans="1:13" ht="105" x14ac:dyDescent="0.25">
      <c r="A68" s="288"/>
      <c r="B68" s="254"/>
      <c r="C68" s="54" t="str">
        <f>'2. Descripción del Riesgo'!D74</f>
        <v>No visibilización de los informes de peticiones o de seguimiento a la PQRS, que permitan conocer la eficiencia institucional en los términos de respuesta</v>
      </c>
      <c r="D68" s="287"/>
      <c r="E68" s="83" t="s">
        <v>201</v>
      </c>
      <c r="F68" s="9" t="s">
        <v>552</v>
      </c>
      <c r="G68" s="120" t="s">
        <v>4</v>
      </c>
      <c r="H68" s="110" t="s">
        <v>557</v>
      </c>
      <c r="I68" s="110" t="s">
        <v>553</v>
      </c>
      <c r="J68" s="54" t="s">
        <v>554</v>
      </c>
      <c r="K68" s="54" t="s">
        <v>555</v>
      </c>
      <c r="L68" s="54" t="s">
        <v>546</v>
      </c>
      <c r="M68" s="110" t="s">
        <v>556</v>
      </c>
    </row>
    <row r="69" spans="1:13" x14ac:dyDescent="0.25">
      <c r="A69" s="288"/>
      <c r="B69" s="254"/>
      <c r="C69" s="54">
        <f>'2. Descripción del Riesgo'!D75</f>
        <v>0</v>
      </c>
      <c r="D69" s="287"/>
      <c r="E69" s="83"/>
      <c r="F69" s="54"/>
      <c r="G69" s="120"/>
      <c r="H69" s="110"/>
      <c r="I69" s="110"/>
      <c r="J69" s="54"/>
      <c r="K69" s="54"/>
      <c r="L69" s="54"/>
      <c r="M69" s="110"/>
    </row>
    <row r="70" spans="1:13" ht="90" x14ac:dyDescent="0.25">
      <c r="A70" s="288">
        <v>23</v>
      </c>
      <c r="B70" s="254" t="str">
        <f>'1. Identificación del riesgo'!C34</f>
        <v>Privilegiar por amiguismo o afinidad política o de la administración, a algunos líderes u organizaciones comunitarias en los programas de formación, excluyendo o limitando la participación democrática de otros líderes o personal interesado.</v>
      </c>
      <c r="C70" s="54" t="str">
        <f>'2. Descripción del Riesgo'!D76</f>
        <v>Desconcomimiento la obligación de apoyar y fortalecer la participación ciudadana para estimular el desarrollo urbano y rural del municipio</v>
      </c>
      <c r="D70" s="287" t="e">
        <f>#REF!</f>
        <v>#REF!</v>
      </c>
      <c r="E70" s="83" t="s">
        <v>201</v>
      </c>
      <c r="F70" s="54" t="s">
        <v>558</v>
      </c>
      <c r="G70" s="120" t="s">
        <v>4</v>
      </c>
      <c r="H70" s="123" t="s">
        <v>534</v>
      </c>
      <c r="I70" s="110" t="s">
        <v>524</v>
      </c>
      <c r="J70" s="54" t="s">
        <v>525</v>
      </c>
      <c r="K70" s="54" t="s">
        <v>559</v>
      </c>
      <c r="L70" s="54" t="s">
        <v>536</v>
      </c>
      <c r="M70" s="110" t="s">
        <v>560</v>
      </c>
    </row>
    <row r="71" spans="1:13" ht="105" x14ac:dyDescent="0.25">
      <c r="A71" s="288"/>
      <c r="B71" s="254"/>
      <c r="C71" s="54" t="str">
        <f>'2. Descripción del Riesgo'!D77</f>
        <v>Restricciones o limitado alcance en las convocatorias a la ciudadanía en los programas de formación comunitaria</v>
      </c>
      <c r="D71" s="287"/>
      <c r="E71" s="83" t="s">
        <v>201</v>
      </c>
      <c r="F71" s="54" t="s">
        <v>539</v>
      </c>
      <c r="G71" s="120" t="s">
        <v>4</v>
      </c>
      <c r="H71" s="110" t="s">
        <v>513</v>
      </c>
      <c r="I71" s="110" t="s">
        <v>235</v>
      </c>
      <c r="J71" s="54" t="s">
        <v>561</v>
      </c>
      <c r="K71" s="54" t="s">
        <v>541</v>
      </c>
      <c r="L71" s="54" t="s">
        <v>973</v>
      </c>
      <c r="M71" s="110" t="s">
        <v>542</v>
      </c>
    </row>
    <row r="72" spans="1:13" x14ac:dyDescent="0.25">
      <c r="A72" s="288"/>
      <c r="B72" s="254"/>
      <c r="C72" s="54">
        <f>'2. Descripción del Riesgo'!D78</f>
        <v>0</v>
      </c>
      <c r="D72" s="287"/>
      <c r="E72" s="83"/>
      <c r="F72" s="58"/>
      <c r="G72" s="117"/>
      <c r="H72" s="111"/>
      <c r="I72" s="111"/>
      <c r="J72" s="58"/>
      <c r="K72" s="58"/>
      <c r="L72" s="58"/>
      <c r="M72" s="111"/>
    </row>
    <row r="73" spans="1:13" ht="105" x14ac:dyDescent="0.25">
      <c r="A73" s="288">
        <v>24</v>
      </c>
      <c r="B73" s="254" t="str">
        <f>'1. Identificación del riesgo'!C35</f>
        <v>Recibir o solictar dádivas a los usuarios para gestionar trámites o servicios</v>
      </c>
      <c r="C73" s="54" t="str">
        <f>'2. Descripción del Riesgo'!D79</f>
        <v>Ambición</v>
      </c>
      <c r="D73" s="287" t="e">
        <f>#REF!</f>
        <v>#REF!</v>
      </c>
      <c r="E73" s="83" t="s">
        <v>201</v>
      </c>
      <c r="F73" s="9" t="s">
        <v>369</v>
      </c>
      <c r="G73" s="120" t="s">
        <v>4</v>
      </c>
      <c r="H73" s="9" t="s">
        <v>361</v>
      </c>
      <c r="I73" s="110" t="s">
        <v>277</v>
      </c>
      <c r="J73" s="9" t="s">
        <v>330</v>
      </c>
      <c r="K73" s="9" t="s">
        <v>331</v>
      </c>
      <c r="L73" s="9" t="s">
        <v>576</v>
      </c>
      <c r="M73" s="110" t="s">
        <v>305</v>
      </c>
    </row>
    <row r="74" spans="1:13" ht="132" customHeight="1" x14ac:dyDescent="0.25">
      <c r="A74" s="288"/>
      <c r="B74" s="254"/>
      <c r="C74" s="54" t="str">
        <f>'2. Descripción del Riesgo'!D80</f>
        <v>Ausencia de mecanismos efectivos de control</v>
      </c>
      <c r="D74" s="287"/>
      <c r="E74" s="83" t="s">
        <v>200</v>
      </c>
      <c r="F74" s="9" t="s">
        <v>577</v>
      </c>
      <c r="G74" s="120" t="s">
        <v>4</v>
      </c>
      <c r="H74" s="9" t="s">
        <v>578</v>
      </c>
      <c r="I74" s="110" t="s">
        <v>579</v>
      </c>
      <c r="J74" s="9" t="s">
        <v>580</v>
      </c>
      <c r="K74" s="9" t="s">
        <v>581</v>
      </c>
      <c r="L74" s="9" t="s">
        <v>576</v>
      </c>
      <c r="M74" s="110" t="s">
        <v>582</v>
      </c>
    </row>
    <row r="75" spans="1:13" x14ac:dyDescent="0.25">
      <c r="A75" s="288"/>
      <c r="B75" s="254"/>
      <c r="C75" s="54">
        <f>'2. Descripción del Riesgo'!D81</f>
        <v>0</v>
      </c>
      <c r="D75" s="287"/>
      <c r="E75" s="83"/>
      <c r="F75" s="9"/>
      <c r="G75" s="120"/>
      <c r="H75" s="9"/>
      <c r="I75" s="110"/>
      <c r="J75" s="9"/>
      <c r="K75" s="9"/>
      <c r="L75" s="9"/>
      <c r="M75" s="110"/>
    </row>
    <row r="76" spans="1:13" ht="90" x14ac:dyDescent="0.25">
      <c r="A76" s="288">
        <v>25</v>
      </c>
      <c r="B76" s="254" t="str">
        <f>'1. Identificación del riesgo'!C36</f>
        <v xml:space="preserve">Expedición de  actos administrativos, políticas, lineamientos u orientaciones contrarias a los intereses públicos o a las normas vigentes con el fin de compensar favores políticos.
</v>
      </c>
      <c r="C76" s="54" t="str">
        <f>'2. Descripción del Riesgo'!D82</f>
        <v>Tráfico de influencias</v>
      </c>
      <c r="D76" s="287" t="e">
        <f>#REF!</f>
        <v>#REF!</v>
      </c>
      <c r="E76" s="83" t="s">
        <v>201</v>
      </c>
      <c r="F76" s="9" t="s">
        <v>583</v>
      </c>
      <c r="G76" s="120" t="s">
        <v>4</v>
      </c>
      <c r="H76" s="9" t="s">
        <v>578</v>
      </c>
      <c r="I76" s="110" t="s">
        <v>579</v>
      </c>
      <c r="J76" s="9" t="s">
        <v>584</v>
      </c>
      <c r="K76" s="9" t="s">
        <v>585</v>
      </c>
      <c r="L76" s="9" t="s">
        <v>586</v>
      </c>
      <c r="M76" s="110" t="s">
        <v>587</v>
      </c>
    </row>
    <row r="77" spans="1:13" ht="90" x14ac:dyDescent="0.25">
      <c r="A77" s="288"/>
      <c r="B77" s="254"/>
      <c r="C77" s="54" t="str">
        <f>'2. Descripción del Riesgo'!D83</f>
        <v>Ambición</v>
      </c>
      <c r="D77" s="287"/>
      <c r="E77" s="83" t="s">
        <v>199</v>
      </c>
      <c r="F77" s="9" t="s">
        <v>588</v>
      </c>
      <c r="G77" s="120" t="s">
        <v>4</v>
      </c>
      <c r="H77" s="9" t="s">
        <v>578</v>
      </c>
      <c r="I77" s="110" t="s">
        <v>579</v>
      </c>
      <c r="J77" s="9" t="s">
        <v>589</v>
      </c>
      <c r="K77" s="9" t="s">
        <v>590</v>
      </c>
      <c r="L77" s="9" t="s">
        <v>586</v>
      </c>
      <c r="M77" s="110" t="s">
        <v>591</v>
      </c>
    </row>
    <row r="78" spans="1:13" x14ac:dyDescent="0.25">
      <c r="A78" s="288"/>
      <c r="B78" s="254"/>
      <c r="C78" s="54">
        <f>'2. Descripción del Riesgo'!D84</f>
        <v>0</v>
      </c>
      <c r="D78" s="287"/>
      <c r="E78" s="83"/>
      <c r="F78" s="9"/>
      <c r="G78" s="120"/>
      <c r="H78" s="9"/>
      <c r="I78" s="110"/>
      <c r="J78" s="9"/>
      <c r="K78" s="9"/>
      <c r="L78" s="9"/>
      <c r="M78" s="110"/>
    </row>
    <row r="79" spans="1:13" ht="105" x14ac:dyDescent="0.25">
      <c r="A79" s="288">
        <v>26</v>
      </c>
      <c r="B79" s="254" t="str">
        <f>'1. Identificación del riesgo'!C37</f>
        <v>Emitir respuestas y/o conceptos jurídicos para favorecer intereses de particulares o terceros, en menoscabo de los intereses de la entidad o colectivos.</v>
      </c>
      <c r="C79" s="54" t="str">
        <f>'2. Descripción del Riesgo'!D85</f>
        <v xml:space="preserve">Ausencia de valores éticos </v>
      </c>
      <c r="D79" s="287" t="e">
        <f>#REF!</f>
        <v>#REF!</v>
      </c>
      <c r="E79" s="83" t="s">
        <v>201</v>
      </c>
      <c r="F79" s="9" t="s">
        <v>369</v>
      </c>
      <c r="G79" s="120" t="s">
        <v>4</v>
      </c>
      <c r="H79" s="9" t="s">
        <v>361</v>
      </c>
      <c r="I79" s="110" t="s">
        <v>277</v>
      </c>
      <c r="J79" s="9" t="s">
        <v>330</v>
      </c>
      <c r="K79" s="9" t="s">
        <v>331</v>
      </c>
      <c r="L79" s="9" t="s">
        <v>972</v>
      </c>
      <c r="M79" s="110" t="s">
        <v>305</v>
      </c>
    </row>
    <row r="80" spans="1:13" ht="90" x14ac:dyDescent="0.25">
      <c r="A80" s="288"/>
      <c r="B80" s="254"/>
      <c r="C80" s="54" t="str">
        <f>'2. Descripción del Riesgo'!D86</f>
        <v>Deficientes controles internos en el proceso</v>
      </c>
      <c r="D80" s="287"/>
      <c r="E80" s="83" t="s">
        <v>199</v>
      </c>
      <c r="F80" s="9" t="s">
        <v>592</v>
      </c>
      <c r="G80" s="120" t="s">
        <v>4</v>
      </c>
      <c r="H80" s="9" t="s">
        <v>593</v>
      </c>
      <c r="I80" s="110" t="s">
        <v>594</v>
      </c>
      <c r="J80" s="9" t="s">
        <v>595</v>
      </c>
      <c r="K80" s="9" t="s">
        <v>596</v>
      </c>
      <c r="L80" s="9" t="s">
        <v>972</v>
      </c>
      <c r="M80" s="110" t="s">
        <v>597</v>
      </c>
    </row>
    <row r="81" spans="1:13" x14ac:dyDescent="0.25">
      <c r="A81" s="288"/>
      <c r="B81" s="254"/>
      <c r="C81" s="54">
        <f>'2. Descripción del Riesgo'!D87</f>
        <v>0</v>
      </c>
      <c r="D81" s="287"/>
      <c r="E81" s="83"/>
      <c r="F81" s="9"/>
      <c r="G81" s="120"/>
      <c r="H81" s="9"/>
      <c r="I81" s="110"/>
      <c r="J81" s="9"/>
      <c r="K81" s="9"/>
      <c r="L81" s="9"/>
      <c r="M81" s="110"/>
    </row>
    <row r="82" spans="1:13" ht="120" x14ac:dyDescent="0.25">
      <c r="A82" s="288">
        <v>27</v>
      </c>
      <c r="B82" s="254" t="str">
        <f>'1. Identificación del riesgo'!C38</f>
        <v>Permitir el funcionamiento, a sabiendas, o no sancionar a establecimientos comerciales o industriales que no están registrados o no cuentan con las licencias y permisos, para sacar provecho o favorecerlos</v>
      </c>
      <c r="C82" s="54" t="str">
        <f>'2. Descripción del Riesgo'!D88</f>
        <v>Amiguismo</v>
      </c>
      <c r="D82" s="287" t="e">
        <f>#REF!</f>
        <v>#REF!</v>
      </c>
      <c r="E82" s="83" t="s">
        <v>199</v>
      </c>
      <c r="F82" s="9" t="s">
        <v>598</v>
      </c>
      <c r="G82" s="120" t="s">
        <v>4</v>
      </c>
      <c r="H82" s="9" t="s">
        <v>578</v>
      </c>
      <c r="I82" s="110" t="s">
        <v>579</v>
      </c>
      <c r="J82" s="9" t="s">
        <v>599</v>
      </c>
      <c r="K82" s="9" t="s">
        <v>600</v>
      </c>
      <c r="L82" s="9" t="s">
        <v>971</v>
      </c>
      <c r="M82" s="110" t="s">
        <v>601</v>
      </c>
    </row>
    <row r="83" spans="1:13" ht="90" x14ac:dyDescent="0.25">
      <c r="A83" s="288"/>
      <c r="B83" s="254"/>
      <c r="C83" s="54" t="str">
        <f>'2. Descripción del Riesgo'!D89</f>
        <v>Tráfico de influencias</v>
      </c>
      <c r="D83" s="287"/>
      <c r="E83" s="83" t="s">
        <v>199</v>
      </c>
      <c r="F83" s="9" t="s">
        <v>602</v>
      </c>
      <c r="G83" s="120" t="s">
        <v>4</v>
      </c>
      <c r="H83" s="9" t="s">
        <v>578</v>
      </c>
      <c r="I83" s="110" t="s">
        <v>603</v>
      </c>
      <c r="J83" s="9" t="s">
        <v>604</v>
      </c>
      <c r="K83" s="9" t="s">
        <v>605</v>
      </c>
      <c r="L83" s="9" t="s">
        <v>971</v>
      </c>
      <c r="M83" s="110" t="s">
        <v>601</v>
      </c>
    </row>
    <row r="84" spans="1:13" x14ac:dyDescent="0.25">
      <c r="A84" s="288"/>
      <c r="B84" s="254"/>
      <c r="C84" s="54">
        <f>'2. Descripción del Riesgo'!D90</f>
        <v>0</v>
      </c>
      <c r="D84" s="287"/>
      <c r="E84" s="83"/>
      <c r="F84" s="9"/>
      <c r="G84" s="120"/>
      <c r="H84" s="9"/>
      <c r="I84" s="110"/>
      <c r="J84" s="9"/>
      <c r="K84" s="9"/>
      <c r="L84" s="9"/>
      <c r="M84" s="110"/>
    </row>
    <row r="85" spans="1:13" ht="105" x14ac:dyDescent="0.25">
      <c r="A85" s="288">
        <v>28</v>
      </c>
      <c r="B85" s="254" t="str">
        <f>'1. Identificación del riesgo'!C39</f>
        <v>No reportar irregularidades técnicas en el cumplimiento de contratos, convenios y programas con el fin de beneficiar a terceros.</v>
      </c>
      <c r="C85" s="54" t="str">
        <f>'2. Descripción del Riesgo'!D91</f>
        <v xml:space="preserve">Ausencia de valores éticos </v>
      </c>
      <c r="D85" s="287" t="e">
        <f>#REF!</f>
        <v>#REF!</v>
      </c>
      <c r="E85" s="83" t="s">
        <v>201</v>
      </c>
      <c r="F85" s="9" t="s">
        <v>369</v>
      </c>
      <c r="G85" s="120" t="s">
        <v>4</v>
      </c>
      <c r="H85" s="9" t="s">
        <v>361</v>
      </c>
      <c r="I85" s="110" t="s">
        <v>277</v>
      </c>
      <c r="J85" s="9" t="s">
        <v>330</v>
      </c>
      <c r="K85" s="9" t="s">
        <v>331</v>
      </c>
      <c r="L85" s="9" t="s">
        <v>606</v>
      </c>
      <c r="M85" s="110" t="s">
        <v>305</v>
      </c>
    </row>
    <row r="86" spans="1:13" ht="90" x14ac:dyDescent="0.25">
      <c r="A86" s="288"/>
      <c r="B86" s="254"/>
      <c r="C86" s="54" t="str">
        <f>'2. Descripción del Riesgo'!D92</f>
        <v>Ausencia de mecanismos efectivos de control</v>
      </c>
      <c r="D86" s="287"/>
      <c r="E86" s="83" t="s">
        <v>200</v>
      </c>
      <c r="F86" s="9" t="s">
        <v>607</v>
      </c>
      <c r="G86" s="120" t="s">
        <v>4</v>
      </c>
      <c r="H86" s="9" t="s">
        <v>578</v>
      </c>
      <c r="I86" s="110" t="s">
        <v>608</v>
      </c>
      <c r="J86" s="9" t="s">
        <v>609</v>
      </c>
      <c r="K86" s="9" t="s">
        <v>610</v>
      </c>
      <c r="L86" s="9" t="s">
        <v>970</v>
      </c>
      <c r="M86" s="110" t="s">
        <v>611</v>
      </c>
    </row>
    <row r="87" spans="1:13" x14ac:dyDescent="0.25">
      <c r="A87" s="288"/>
      <c r="B87" s="254"/>
      <c r="C87" s="54">
        <f>'2. Descripción del Riesgo'!D93</f>
        <v>0</v>
      </c>
      <c r="D87" s="287"/>
      <c r="E87" s="83"/>
      <c r="F87" s="9"/>
      <c r="G87" s="120"/>
      <c r="H87" s="110"/>
      <c r="I87" s="110"/>
      <c r="J87" s="54"/>
      <c r="K87" s="54"/>
      <c r="L87" s="54"/>
      <c r="M87" s="110"/>
    </row>
    <row r="88" spans="1:13" ht="75" x14ac:dyDescent="0.25">
      <c r="A88" s="288">
        <v>29</v>
      </c>
      <c r="B88" s="254" t="str">
        <f>'1. Identificación del riesgo'!C40</f>
        <v>Pagar cuentas sin el lleno de requisitos legales y reglamentarios establecidos en los procedimientos internos</v>
      </c>
      <c r="C88" s="54" t="str">
        <f>'2. Descripción del Riesgo'!D94</f>
        <v>Ambición.</v>
      </c>
      <c r="D88" s="287" t="e">
        <f>#REF!</f>
        <v>#REF!</v>
      </c>
      <c r="E88" s="83" t="s">
        <v>201</v>
      </c>
      <c r="F88" s="9" t="s">
        <v>628</v>
      </c>
      <c r="G88" s="120" t="s">
        <v>4</v>
      </c>
      <c r="H88" s="9" t="s">
        <v>629</v>
      </c>
      <c r="I88" s="110" t="s">
        <v>630</v>
      </c>
      <c r="J88" s="9" t="s">
        <v>631</v>
      </c>
      <c r="K88" s="9" t="s">
        <v>632</v>
      </c>
      <c r="L88" s="9" t="s">
        <v>633</v>
      </c>
      <c r="M88" s="110" t="s">
        <v>634</v>
      </c>
    </row>
    <row r="89" spans="1:13" ht="105" x14ac:dyDescent="0.25">
      <c r="A89" s="288"/>
      <c r="B89" s="254"/>
      <c r="C89" s="54" t="str">
        <f>'2. Descripción del Riesgo'!D95</f>
        <v xml:space="preserve">Deficientes valores y principios </v>
      </c>
      <c r="D89" s="287"/>
      <c r="E89" s="83" t="s">
        <v>201</v>
      </c>
      <c r="F89" s="9" t="s">
        <v>369</v>
      </c>
      <c r="G89" s="120" t="s">
        <v>4</v>
      </c>
      <c r="H89" s="9" t="s">
        <v>361</v>
      </c>
      <c r="I89" s="110" t="s">
        <v>399</v>
      </c>
      <c r="J89" s="9" t="s">
        <v>330</v>
      </c>
      <c r="K89" s="9" t="s">
        <v>331</v>
      </c>
      <c r="L89" s="9" t="s">
        <v>635</v>
      </c>
      <c r="M89" s="110" t="s">
        <v>305</v>
      </c>
    </row>
    <row r="90" spans="1:13" ht="60" x14ac:dyDescent="0.25">
      <c r="A90" s="288"/>
      <c r="B90" s="254"/>
      <c r="C90" s="54" t="str">
        <f>'2. Descripción del Riesgo'!D96</f>
        <v xml:space="preserve">Ausencia de mecanismos efectivos que controlen el tramite de pagos </v>
      </c>
      <c r="D90" s="287"/>
      <c r="E90" s="83" t="s">
        <v>201</v>
      </c>
      <c r="F90" s="9" t="s">
        <v>636</v>
      </c>
      <c r="G90" s="120" t="s">
        <v>4</v>
      </c>
      <c r="H90" s="9" t="s">
        <v>629</v>
      </c>
      <c r="I90" s="110" t="s">
        <v>637</v>
      </c>
      <c r="J90" s="9" t="s">
        <v>638</v>
      </c>
      <c r="K90" s="9" t="s">
        <v>639</v>
      </c>
      <c r="L90" s="9" t="s">
        <v>635</v>
      </c>
      <c r="M90" s="110" t="s">
        <v>640</v>
      </c>
    </row>
    <row r="91" spans="1:13" ht="105" x14ac:dyDescent="0.25">
      <c r="A91" s="288">
        <v>30</v>
      </c>
      <c r="B91" s="254" t="str">
        <f>'1. Identificación del riesgo'!C41</f>
        <v>Conceder incentivos tributarios no autorizados o vigentes a contribuyentes, para obtener provecho o favorecer a terceros.</v>
      </c>
      <c r="C91" s="54" t="str">
        <f>'2. Descripción del Riesgo'!D97</f>
        <v>Deficientes controles internos en el proceso</v>
      </c>
      <c r="D91" s="287" t="e">
        <f>#REF!</f>
        <v>#REF!</v>
      </c>
      <c r="E91" s="83" t="s">
        <v>201</v>
      </c>
      <c r="F91" s="9" t="s">
        <v>641</v>
      </c>
      <c r="G91" s="120" t="s">
        <v>4</v>
      </c>
      <c r="H91" s="9" t="s">
        <v>642</v>
      </c>
      <c r="I91" s="110" t="s">
        <v>643</v>
      </c>
      <c r="J91" s="9" t="s">
        <v>644</v>
      </c>
      <c r="K91" s="9" t="s">
        <v>645</v>
      </c>
      <c r="L91" s="9" t="s">
        <v>646</v>
      </c>
      <c r="M91" s="110" t="s">
        <v>647</v>
      </c>
    </row>
    <row r="92" spans="1:13" ht="105" x14ac:dyDescent="0.25">
      <c r="A92" s="288"/>
      <c r="B92" s="254"/>
      <c r="C92" s="54" t="str">
        <f>'2. Descripción del Riesgo'!D98</f>
        <v xml:space="preserve">Amiguismo </v>
      </c>
      <c r="D92" s="287"/>
      <c r="E92" s="83" t="s">
        <v>201</v>
      </c>
      <c r="F92" s="9" t="s">
        <v>369</v>
      </c>
      <c r="G92" s="120" t="s">
        <v>4</v>
      </c>
      <c r="H92" s="9" t="s">
        <v>361</v>
      </c>
      <c r="I92" s="110" t="s">
        <v>399</v>
      </c>
      <c r="J92" s="9" t="s">
        <v>330</v>
      </c>
      <c r="K92" s="9" t="s">
        <v>331</v>
      </c>
      <c r="L92" s="9" t="s">
        <v>646</v>
      </c>
      <c r="M92" s="110" t="s">
        <v>305</v>
      </c>
    </row>
    <row r="93" spans="1:13" x14ac:dyDescent="0.25">
      <c r="A93" s="288"/>
      <c r="B93" s="254"/>
      <c r="C93" s="54">
        <f>'2. Descripción del Riesgo'!D99</f>
        <v>0</v>
      </c>
      <c r="D93" s="287"/>
      <c r="E93" s="83"/>
      <c r="F93" s="9"/>
      <c r="G93" s="120"/>
      <c r="H93" s="9"/>
      <c r="I93" s="110"/>
      <c r="J93" s="9"/>
      <c r="K93" s="9"/>
      <c r="L93" s="9"/>
      <c r="M93" s="110"/>
    </row>
    <row r="94" spans="1:13" ht="105" x14ac:dyDescent="0.25">
      <c r="A94" s="288">
        <v>31</v>
      </c>
      <c r="B94" s="254" t="str">
        <f>'1. Identificación del riesgo'!C42</f>
        <v>Solicitar dadivas a Contratistas para garantizar el pago de sus cuentas en menos tiempo.</v>
      </c>
      <c r="C94" s="54" t="str">
        <f>'2. Descripción del Riesgo'!D100</f>
        <v>Ambición.</v>
      </c>
      <c r="D94" s="287" t="e">
        <f>#REF!</f>
        <v>#REF!</v>
      </c>
      <c r="E94" s="83" t="s">
        <v>201</v>
      </c>
      <c r="F94" s="54" t="s">
        <v>259</v>
      </c>
      <c r="G94" s="120" t="s">
        <v>4</v>
      </c>
      <c r="H94" s="9" t="s">
        <v>361</v>
      </c>
      <c r="I94" s="110" t="s">
        <v>292</v>
      </c>
      <c r="J94" s="54" t="s">
        <v>229</v>
      </c>
      <c r="K94" s="54" t="s">
        <v>230</v>
      </c>
      <c r="L94" s="54" t="s">
        <v>260</v>
      </c>
      <c r="M94" s="110" t="s">
        <v>231</v>
      </c>
    </row>
    <row r="95" spans="1:13" ht="45" x14ac:dyDescent="0.25">
      <c r="A95" s="288"/>
      <c r="B95" s="254"/>
      <c r="C95" s="54" t="str">
        <f>'2. Descripción del Riesgo'!D101</f>
        <v xml:space="preserve">Demora en el pago de cuentas </v>
      </c>
      <c r="D95" s="287"/>
      <c r="E95" s="83" t="s">
        <v>201</v>
      </c>
      <c r="F95" s="9" t="s">
        <v>648</v>
      </c>
      <c r="G95" s="120" t="s">
        <v>4</v>
      </c>
      <c r="H95" s="9" t="s">
        <v>629</v>
      </c>
      <c r="I95" s="110" t="s">
        <v>649</v>
      </c>
      <c r="J95" s="9" t="s">
        <v>638</v>
      </c>
      <c r="K95" s="9" t="s">
        <v>639</v>
      </c>
      <c r="L95" s="9" t="s">
        <v>650</v>
      </c>
      <c r="M95" s="110" t="s">
        <v>640</v>
      </c>
    </row>
    <row r="96" spans="1:13" ht="60" x14ac:dyDescent="0.25">
      <c r="A96" s="288"/>
      <c r="B96" s="254"/>
      <c r="C96" s="54" t="str">
        <f>'2. Descripción del Riesgo'!D102</f>
        <v>Deficientes mecanismos de control en el proceso</v>
      </c>
      <c r="D96" s="287"/>
      <c r="E96" s="83" t="s">
        <v>201</v>
      </c>
      <c r="F96" s="9" t="s">
        <v>651</v>
      </c>
      <c r="G96" s="120" t="s">
        <v>4</v>
      </c>
      <c r="H96" s="9" t="s">
        <v>629</v>
      </c>
      <c r="I96" s="110" t="s">
        <v>652</v>
      </c>
      <c r="J96" s="9" t="s">
        <v>653</v>
      </c>
      <c r="K96" s="9" t="s">
        <v>654</v>
      </c>
      <c r="L96" s="9" t="s">
        <v>969</v>
      </c>
      <c r="M96" s="110" t="s">
        <v>655</v>
      </c>
    </row>
    <row r="97" spans="1:13" ht="105" x14ac:dyDescent="0.25">
      <c r="A97" s="288">
        <v>32</v>
      </c>
      <c r="B97" s="254" t="str">
        <f>'1. Identificación del riesgo'!C43</f>
        <v>Suscribir contratos, a sabiendas, sin el lleno de requisitos legales esenciales en el proceso para favorecer a un proponente.</v>
      </c>
      <c r="C97" s="54" t="str">
        <f>'2. Descripción del Riesgo'!D103</f>
        <v>Clientelismo</v>
      </c>
      <c r="D97" s="287" t="e">
        <f>#REF!</f>
        <v>#REF!</v>
      </c>
      <c r="E97" s="83" t="s">
        <v>201</v>
      </c>
      <c r="F97" s="9" t="s">
        <v>329</v>
      </c>
      <c r="G97" s="120" t="s">
        <v>4</v>
      </c>
      <c r="H97" s="9" t="s">
        <v>361</v>
      </c>
      <c r="I97" s="110" t="s">
        <v>277</v>
      </c>
      <c r="J97" s="9" t="s">
        <v>330</v>
      </c>
      <c r="K97" s="9" t="s">
        <v>331</v>
      </c>
      <c r="L97" s="9" t="s">
        <v>680</v>
      </c>
      <c r="M97" s="110" t="s">
        <v>305</v>
      </c>
    </row>
    <row r="98" spans="1:13" ht="135" x14ac:dyDescent="0.25">
      <c r="A98" s="288"/>
      <c r="B98" s="254"/>
      <c r="C98" s="54" t="str">
        <f>'2. Descripción del Riesgo'!D104</f>
        <v>Deficientes controles internos en el proceso</v>
      </c>
      <c r="D98" s="287"/>
      <c r="E98" s="83" t="s">
        <v>201</v>
      </c>
      <c r="F98" s="9" t="s">
        <v>396</v>
      </c>
      <c r="G98" s="120" t="s">
        <v>4</v>
      </c>
      <c r="H98" s="9" t="s">
        <v>681</v>
      </c>
      <c r="I98" s="110" t="s">
        <v>242</v>
      </c>
      <c r="J98" s="9" t="s">
        <v>243</v>
      </c>
      <c r="K98" s="9" t="s">
        <v>244</v>
      </c>
      <c r="L98" s="9" t="s">
        <v>245</v>
      </c>
      <c r="M98" s="110" t="s">
        <v>246</v>
      </c>
    </row>
    <row r="99" spans="1:13" x14ac:dyDescent="0.25">
      <c r="A99" s="288"/>
      <c r="B99" s="254"/>
      <c r="C99" s="54">
        <f>'2. Descripción del Riesgo'!D105</f>
        <v>0</v>
      </c>
      <c r="D99" s="287"/>
      <c r="E99" s="83"/>
      <c r="F99" s="9"/>
      <c r="G99" s="120"/>
      <c r="H99" s="9"/>
      <c r="I99" s="110"/>
      <c r="J99" s="9"/>
      <c r="K99" s="9"/>
      <c r="L99" s="9"/>
      <c r="M99" s="110"/>
    </row>
    <row r="100" spans="1:13" ht="120" x14ac:dyDescent="0.25">
      <c r="A100" s="288">
        <v>33</v>
      </c>
      <c r="B100" s="254" t="str">
        <f>'1. Identificación del riesgo'!C44</f>
        <v>Contratar, a sabiendas, con contratistas inhabilitados o con incompatibilidades.</v>
      </c>
      <c r="C100" s="54" t="str">
        <f>'2. Descripción del Riesgo'!D106</f>
        <v>Negligencia</v>
      </c>
      <c r="D100" s="287" t="e">
        <f>#REF!</f>
        <v>#REF!</v>
      </c>
      <c r="E100" s="83" t="s">
        <v>201</v>
      </c>
      <c r="F100" s="9" t="s">
        <v>682</v>
      </c>
      <c r="G100" s="120" t="s">
        <v>4</v>
      </c>
      <c r="H100" s="9" t="s">
        <v>681</v>
      </c>
      <c r="I100" s="110" t="s">
        <v>683</v>
      </c>
      <c r="J100" s="9" t="s">
        <v>684</v>
      </c>
      <c r="K100" s="9" t="s">
        <v>685</v>
      </c>
      <c r="L100" s="9" t="s">
        <v>686</v>
      </c>
      <c r="M100" s="110" t="s">
        <v>687</v>
      </c>
    </row>
    <row r="101" spans="1:13" ht="135" x14ac:dyDescent="0.25">
      <c r="A101" s="288"/>
      <c r="B101" s="254"/>
      <c r="C101" s="54" t="str">
        <f>'2. Descripción del Riesgo'!D107</f>
        <v>Deficientes controles internos en el proceso</v>
      </c>
      <c r="D101" s="287"/>
      <c r="E101" s="83" t="s">
        <v>201</v>
      </c>
      <c r="F101" s="9" t="s">
        <v>688</v>
      </c>
      <c r="G101" s="120" t="s">
        <v>4</v>
      </c>
      <c r="H101" s="9" t="s">
        <v>689</v>
      </c>
      <c r="I101" s="110" t="s">
        <v>242</v>
      </c>
      <c r="J101" s="9" t="s">
        <v>690</v>
      </c>
      <c r="K101" s="9" t="s">
        <v>691</v>
      </c>
      <c r="L101" s="9" t="s">
        <v>692</v>
      </c>
      <c r="M101" s="110" t="s">
        <v>693</v>
      </c>
    </row>
    <row r="102" spans="1:13" x14ac:dyDescent="0.25">
      <c r="A102" s="288"/>
      <c r="B102" s="254"/>
      <c r="C102" s="54">
        <f>'2. Descripción del Riesgo'!D108</f>
        <v>0</v>
      </c>
      <c r="D102" s="287"/>
      <c r="E102" s="83"/>
      <c r="F102" s="9"/>
      <c r="G102" s="120"/>
      <c r="H102" s="9"/>
      <c r="I102" s="110"/>
      <c r="J102" s="9"/>
      <c r="K102" s="9"/>
      <c r="L102" s="9"/>
      <c r="M102" s="110"/>
    </row>
    <row r="103" spans="1:13" ht="105" x14ac:dyDescent="0.25">
      <c r="A103" s="288">
        <v>34</v>
      </c>
      <c r="B103" s="254" t="str">
        <f>'1. Identificación del riesgo'!C45</f>
        <v>Deficiencias delilberadas en la planeacion de los contratos para favorecer a terceros.</v>
      </c>
      <c r="C103" s="54" t="str">
        <f>'2. Descripción del Riesgo'!D109</f>
        <v>Defientes valores y principios éticos</v>
      </c>
      <c r="D103" s="287" t="e">
        <f>#REF!</f>
        <v>#REF!</v>
      </c>
      <c r="E103" s="83" t="s">
        <v>201</v>
      </c>
      <c r="F103" s="54" t="s">
        <v>259</v>
      </c>
      <c r="G103" s="120" t="s">
        <v>4</v>
      </c>
      <c r="H103" s="9" t="s">
        <v>361</v>
      </c>
      <c r="I103" s="110" t="s">
        <v>292</v>
      </c>
      <c r="J103" s="54" t="s">
        <v>229</v>
      </c>
      <c r="K103" s="54" t="s">
        <v>230</v>
      </c>
      <c r="L103" s="54" t="s">
        <v>260</v>
      </c>
      <c r="M103" s="110" t="s">
        <v>231</v>
      </c>
    </row>
    <row r="104" spans="1:13" ht="105" x14ac:dyDescent="0.25">
      <c r="A104" s="288"/>
      <c r="B104" s="254"/>
      <c r="C104" s="54" t="str">
        <f>'2. Descripción del Riesgo'!D110</f>
        <v>Clientelismo</v>
      </c>
      <c r="D104" s="287"/>
      <c r="E104" s="83" t="s">
        <v>201</v>
      </c>
      <c r="F104" s="54" t="s">
        <v>259</v>
      </c>
      <c r="G104" s="120" t="s">
        <v>4</v>
      </c>
      <c r="H104" s="9" t="s">
        <v>361</v>
      </c>
      <c r="I104" s="110" t="s">
        <v>292</v>
      </c>
      <c r="J104" s="54" t="s">
        <v>229</v>
      </c>
      <c r="K104" s="54" t="s">
        <v>230</v>
      </c>
      <c r="L104" s="54" t="s">
        <v>260</v>
      </c>
      <c r="M104" s="110" t="s">
        <v>231</v>
      </c>
    </row>
    <row r="105" spans="1:13" ht="105" x14ac:dyDescent="0.25">
      <c r="A105" s="288"/>
      <c r="B105" s="254"/>
      <c r="C105" s="54" t="str">
        <f>'2. Descripción del Riesgo'!D111</f>
        <v>Deficientes controles internos en el proceso</v>
      </c>
      <c r="D105" s="287"/>
      <c r="E105" s="83" t="s">
        <v>201</v>
      </c>
      <c r="F105" s="9" t="s">
        <v>695</v>
      </c>
      <c r="G105" s="120" t="s">
        <v>4</v>
      </c>
      <c r="H105" s="9" t="s">
        <v>696</v>
      </c>
      <c r="I105" s="110" t="s">
        <v>403</v>
      </c>
      <c r="J105" s="9" t="s">
        <v>247</v>
      </c>
      <c r="K105" s="9" t="s">
        <v>248</v>
      </c>
      <c r="L105" s="9" t="s">
        <v>359</v>
      </c>
      <c r="M105" s="110" t="s">
        <v>404</v>
      </c>
    </row>
    <row r="106" spans="1:13" ht="105" x14ac:dyDescent="0.25">
      <c r="A106" s="288">
        <v>35</v>
      </c>
      <c r="B106" s="254" t="str">
        <f>'1. Identificación del riesgo'!C46</f>
        <v>Elaboración de pliegos de condiciones direccionados para favorecer a un proponente en particular.</v>
      </c>
      <c r="C106" s="54" t="str">
        <f>'2. Descripción del Riesgo'!D112</f>
        <v>Deficientes valores y principios éticos</v>
      </c>
      <c r="D106" s="287" t="e">
        <f>#REF!</f>
        <v>#REF!</v>
      </c>
      <c r="E106" s="83" t="s">
        <v>201</v>
      </c>
      <c r="F106" s="9" t="s">
        <v>369</v>
      </c>
      <c r="G106" s="120" t="s">
        <v>4</v>
      </c>
      <c r="H106" s="9" t="s">
        <v>575</v>
      </c>
      <c r="I106" s="110" t="s">
        <v>277</v>
      </c>
      <c r="J106" s="9" t="s">
        <v>330</v>
      </c>
      <c r="K106" s="9" t="s">
        <v>331</v>
      </c>
      <c r="L106" s="9" t="s">
        <v>701</v>
      </c>
      <c r="M106" s="110" t="s">
        <v>305</v>
      </c>
    </row>
    <row r="107" spans="1:13" ht="105" x14ac:dyDescent="0.25">
      <c r="A107" s="288"/>
      <c r="B107" s="254"/>
      <c r="C107" s="54" t="str">
        <f>'2. Descripción del Riesgo'!D113</f>
        <v>Afan de lucro</v>
      </c>
      <c r="D107" s="287"/>
      <c r="E107" s="83" t="s">
        <v>201</v>
      </c>
      <c r="F107" s="9" t="s">
        <v>369</v>
      </c>
      <c r="G107" s="120" t="s">
        <v>4</v>
      </c>
      <c r="H107" s="9" t="s">
        <v>575</v>
      </c>
      <c r="I107" s="110" t="s">
        <v>277</v>
      </c>
      <c r="J107" s="9" t="s">
        <v>330</v>
      </c>
      <c r="K107" s="9" t="s">
        <v>331</v>
      </c>
      <c r="L107" s="9" t="s">
        <v>701</v>
      </c>
      <c r="M107" s="110" t="s">
        <v>305</v>
      </c>
    </row>
    <row r="108" spans="1:13" ht="120" x14ac:dyDescent="0.25">
      <c r="A108" s="288"/>
      <c r="B108" s="254"/>
      <c r="C108" s="54" t="str">
        <f>'2. Descripción del Riesgo'!D114</f>
        <v>Ausencia de estímulos internos que premien la honestidad, la rectitud y la calidad de los procesos de selección de los contratistas.</v>
      </c>
      <c r="D108" s="287"/>
      <c r="E108" s="83" t="s">
        <v>201</v>
      </c>
      <c r="F108" s="9" t="s">
        <v>697</v>
      </c>
      <c r="G108" s="120" t="s">
        <v>4</v>
      </c>
      <c r="H108" s="9" t="s">
        <v>679</v>
      </c>
      <c r="I108" s="110" t="s">
        <v>698</v>
      </c>
      <c r="J108" s="9" t="s">
        <v>699</v>
      </c>
      <c r="K108" s="9" t="s">
        <v>700</v>
      </c>
      <c r="L108" s="9" t="s">
        <v>701</v>
      </c>
      <c r="M108" s="110" t="s">
        <v>702</v>
      </c>
    </row>
    <row r="109" spans="1:13" ht="105" x14ac:dyDescent="0.25">
      <c r="A109" s="288">
        <v>36</v>
      </c>
      <c r="B109" s="254" t="str">
        <f>'1. Identificación del riesgo'!C47</f>
        <v>favorecer a los contratistas  no aplicando los descuentos de ley Retención, Ica etc</v>
      </c>
      <c r="C109" s="54" t="str">
        <f>'2. Descripción del Riesgo'!D115</f>
        <v>Clientelismo</v>
      </c>
      <c r="D109" s="287" t="e">
        <f>#REF!</f>
        <v>#REF!</v>
      </c>
      <c r="E109" s="83" t="s">
        <v>201</v>
      </c>
      <c r="F109" s="9" t="s">
        <v>369</v>
      </c>
      <c r="G109" s="120" t="s">
        <v>4</v>
      </c>
      <c r="H109" s="9" t="s">
        <v>575</v>
      </c>
      <c r="I109" s="110" t="s">
        <v>277</v>
      </c>
      <c r="J109" s="9" t="s">
        <v>330</v>
      </c>
      <c r="K109" s="9" t="s">
        <v>331</v>
      </c>
      <c r="L109" s="9" t="s">
        <v>703</v>
      </c>
      <c r="M109" s="110" t="s">
        <v>305</v>
      </c>
    </row>
    <row r="110" spans="1:13" ht="135" x14ac:dyDescent="0.25">
      <c r="A110" s="288"/>
      <c r="B110" s="254"/>
      <c r="C110" s="54" t="str">
        <f>'2. Descripción del Riesgo'!D116</f>
        <v>Deficientes controles internos en el proceso</v>
      </c>
      <c r="D110" s="287"/>
      <c r="E110" s="83" t="s">
        <v>201</v>
      </c>
      <c r="F110" s="9" t="s">
        <v>704</v>
      </c>
      <c r="G110" s="120" t="s">
        <v>4</v>
      </c>
      <c r="H110" s="9" t="s">
        <v>681</v>
      </c>
      <c r="I110" s="124" t="s">
        <v>705</v>
      </c>
      <c r="J110" s="9" t="s">
        <v>706</v>
      </c>
      <c r="K110" s="9" t="s">
        <v>707</v>
      </c>
      <c r="L110" s="9" t="s">
        <v>703</v>
      </c>
      <c r="M110" s="110" t="s">
        <v>246</v>
      </c>
    </row>
    <row r="111" spans="1:13" ht="90" x14ac:dyDescent="0.25">
      <c r="A111" s="288"/>
      <c r="B111" s="254"/>
      <c r="C111" s="54" t="str">
        <f>'2. Descripción del Riesgo'!D117</f>
        <v>Deficiencias en el control interno</v>
      </c>
      <c r="D111" s="287"/>
      <c r="E111" s="83" t="s">
        <v>201</v>
      </c>
      <c r="F111" s="9" t="s">
        <v>708</v>
      </c>
      <c r="G111" s="120" t="s">
        <v>4</v>
      </c>
      <c r="H111" s="9" t="s">
        <v>709</v>
      </c>
      <c r="I111" s="110" t="s">
        <v>710</v>
      </c>
      <c r="J111" s="9" t="s">
        <v>711</v>
      </c>
      <c r="K111" s="9" t="s">
        <v>712</v>
      </c>
      <c r="L111" s="9" t="s">
        <v>713</v>
      </c>
      <c r="M111" s="110" t="s">
        <v>714</v>
      </c>
    </row>
    <row r="112" spans="1:13" ht="90" x14ac:dyDescent="0.25">
      <c r="A112" s="288">
        <v>37</v>
      </c>
      <c r="B112" s="254" t="str">
        <f>'1. Identificación del riesgo'!C48</f>
        <v xml:space="preserve">Designar supervisor o interventor que no cuente con idoneidad, con el fin de favorecer al contratista </v>
      </c>
      <c r="C112" s="54" t="str">
        <f>'2. Descripción del Riesgo'!D118</f>
        <v>Deficientes controles internos en el proceso</v>
      </c>
      <c r="D112" s="287" t="e">
        <f>#REF!</f>
        <v>#REF!</v>
      </c>
      <c r="E112" s="83" t="s">
        <v>201</v>
      </c>
      <c r="F112" s="9" t="s">
        <v>715</v>
      </c>
      <c r="G112" s="120" t="s">
        <v>4</v>
      </c>
      <c r="H112" s="9" t="s">
        <v>681</v>
      </c>
      <c r="I112" s="110" t="s">
        <v>716</v>
      </c>
      <c r="J112" s="9" t="s">
        <v>717</v>
      </c>
      <c r="K112" s="9" t="s">
        <v>718</v>
      </c>
      <c r="L112" s="9" t="s">
        <v>968</v>
      </c>
      <c r="M112" s="110" t="s">
        <v>720</v>
      </c>
    </row>
    <row r="113" spans="1:13" ht="105" x14ac:dyDescent="0.25">
      <c r="A113" s="288"/>
      <c r="B113" s="254"/>
      <c r="C113" s="54" t="str">
        <f>'2. Descripción del Riesgo'!D119</f>
        <v>Clientelismo</v>
      </c>
      <c r="D113" s="287"/>
      <c r="E113" s="83" t="s">
        <v>201</v>
      </c>
      <c r="F113" s="9" t="s">
        <v>369</v>
      </c>
      <c r="G113" s="120" t="s">
        <v>4</v>
      </c>
      <c r="H113" s="9" t="s">
        <v>361</v>
      </c>
      <c r="I113" s="110" t="s">
        <v>277</v>
      </c>
      <c r="J113" s="9" t="s">
        <v>330</v>
      </c>
      <c r="K113" s="9" t="s">
        <v>331</v>
      </c>
      <c r="L113" s="9" t="s">
        <v>967</v>
      </c>
      <c r="M113" s="110" t="s">
        <v>305</v>
      </c>
    </row>
    <row r="114" spans="1:13" ht="105" x14ac:dyDescent="0.25">
      <c r="A114" s="288"/>
      <c r="B114" s="254"/>
      <c r="C114" s="54" t="str">
        <f>'2. Descripción del Riesgo'!D120</f>
        <v>Ambición</v>
      </c>
      <c r="D114" s="287"/>
      <c r="E114" s="83" t="s">
        <v>201</v>
      </c>
      <c r="F114" s="9" t="s">
        <v>369</v>
      </c>
      <c r="G114" s="120" t="s">
        <v>4</v>
      </c>
      <c r="H114" s="9" t="s">
        <v>575</v>
      </c>
      <c r="I114" s="110" t="s">
        <v>277</v>
      </c>
      <c r="J114" s="9" t="s">
        <v>330</v>
      </c>
      <c r="K114" s="9" t="s">
        <v>331</v>
      </c>
      <c r="L114" s="9" t="s">
        <v>719</v>
      </c>
      <c r="M114" s="110" t="s">
        <v>305</v>
      </c>
    </row>
    <row r="115" spans="1:13" ht="90" x14ac:dyDescent="0.25">
      <c r="A115" s="288">
        <v>38</v>
      </c>
      <c r="B115" s="254" t="str">
        <f>'1. Identificación del riesgo'!C49</f>
        <v xml:space="preserve">Deficiencias deliberadas en supervision e interventoría de contratos </v>
      </c>
      <c r="C115" s="54" t="str">
        <f>'2. Descripción del Riesgo'!D121</f>
        <v>Deficientes controles internos en el proceso</v>
      </c>
      <c r="D115" s="287" t="e">
        <f>#REF!</f>
        <v>#REF!</v>
      </c>
      <c r="E115" s="83" t="s">
        <v>201</v>
      </c>
      <c r="F115" s="9" t="s">
        <v>721</v>
      </c>
      <c r="G115" s="120" t="s">
        <v>4</v>
      </c>
      <c r="H115" s="9" t="s">
        <v>681</v>
      </c>
      <c r="I115" s="110" t="s">
        <v>235</v>
      </c>
      <c r="J115" s="9" t="s">
        <v>722</v>
      </c>
      <c r="K115" s="9" t="s">
        <v>723</v>
      </c>
      <c r="L115" s="9" t="s">
        <v>724</v>
      </c>
      <c r="M115" s="110" t="s">
        <v>725</v>
      </c>
    </row>
    <row r="116" spans="1:13" ht="105" x14ac:dyDescent="0.25">
      <c r="A116" s="288"/>
      <c r="B116" s="254"/>
      <c r="C116" s="54" t="str">
        <f>'2. Descripción del Riesgo'!D122</f>
        <v>Clientelismo</v>
      </c>
      <c r="D116" s="287"/>
      <c r="E116" s="83" t="s">
        <v>201</v>
      </c>
      <c r="F116" s="9" t="s">
        <v>369</v>
      </c>
      <c r="G116" s="120" t="s">
        <v>4</v>
      </c>
      <c r="H116" s="9" t="s">
        <v>361</v>
      </c>
      <c r="I116" s="110" t="s">
        <v>277</v>
      </c>
      <c r="J116" s="9" t="s">
        <v>330</v>
      </c>
      <c r="K116" s="9" t="s">
        <v>331</v>
      </c>
      <c r="L116" s="9" t="s">
        <v>606</v>
      </c>
      <c r="M116" s="110" t="s">
        <v>305</v>
      </c>
    </row>
    <row r="117" spans="1:13" ht="90" x14ac:dyDescent="0.25">
      <c r="A117" s="288"/>
      <c r="B117" s="254"/>
      <c r="C117" s="54" t="str">
        <f>'2. Descripción del Riesgo'!D123</f>
        <v>Deficiencias en el control interno</v>
      </c>
      <c r="D117" s="287"/>
      <c r="E117" s="83" t="s">
        <v>201</v>
      </c>
      <c r="F117" s="9" t="s">
        <v>726</v>
      </c>
      <c r="G117" s="120" t="s">
        <v>4</v>
      </c>
      <c r="H117" s="9" t="s">
        <v>709</v>
      </c>
      <c r="I117" s="110" t="s">
        <v>710</v>
      </c>
      <c r="J117" s="9" t="s">
        <v>727</v>
      </c>
      <c r="K117" s="9" t="s">
        <v>728</v>
      </c>
      <c r="L117" s="9" t="s">
        <v>729</v>
      </c>
      <c r="M117" s="110" t="s">
        <v>714</v>
      </c>
    </row>
    <row r="118" spans="1:13" ht="105" x14ac:dyDescent="0.25">
      <c r="A118" s="288">
        <v>39</v>
      </c>
      <c r="B118" s="254" t="str">
        <f>'1. Identificación del riesgo'!C50</f>
        <v>Adulterar, modificar, sustraer o eliminar datos o información sensible, confidencial o reservada en beneficio propio o de terceros</v>
      </c>
      <c r="C118" s="54" t="str">
        <f>'2. Descripción del Riesgo'!D124</f>
        <v>Afán de lucro</v>
      </c>
      <c r="D118" s="287" t="e">
        <f>#REF!</f>
        <v>#REF!</v>
      </c>
      <c r="E118" s="83" t="s">
        <v>201</v>
      </c>
      <c r="F118" s="54" t="s">
        <v>259</v>
      </c>
      <c r="G118" s="120" t="s">
        <v>4</v>
      </c>
      <c r="H118" s="9" t="s">
        <v>361</v>
      </c>
      <c r="I118" s="110" t="s">
        <v>292</v>
      </c>
      <c r="J118" s="54" t="s">
        <v>229</v>
      </c>
      <c r="K118" s="54" t="s">
        <v>230</v>
      </c>
      <c r="L118" s="54" t="s">
        <v>260</v>
      </c>
      <c r="M118" s="110" t="s">
        <v>231</v>
      </c>
    </row>
    <row r="119" spans="1:13" ht="135" x14ac:dyDescent="0.25">
      <c r="A119" s="288"/>
      <c r="B119" s="254"/>
      <c r="C119" s="54" t="str">
        <f>'2. Descripción del Riesgo'!D125</f>
        <v>Deficientes controles internos en el proceso</v>
      </c>
      <c r="D119" s="287"/>
      <c r="E119" s="83" t="s">
        <v>201</v>
      </c>
      <c r="F119" s="9" t="s">
        <v>737</v>
      </c>
      <c r="G119" s="120" t="s">
        <v>4</v>
      </c>
      <c r="H119" s="9" t="s">
        <v>738</v>
      </c>
      <c r="I119" s="110" t="s">
        <v>739</v>
      </c>
      <c r="J119" s="9" t="s">
        <v>740</v>
      </c>
      <c r="K119" s="9" t="s">
        <v>741</v>
      </c>
      <c r="L119" s="9" t="s">
        <v>742</v>
      </c>
      <c r="M119" s="110" t="s">
        <v>743</v>
      </c>
    </row>
    <row r="120" spans="1:13" ht="105" x14ac:dyDescent="0.25">
      <c r="A120" s="288"/>
      <c r="B120" s="254"/>
      <c r="C120" s="54" t="str">
        <f>'2. Descripción del Riesgo'!D126</f>
        <v xml:space="preserve">Deficientes valores y principios </v>
      </c>
      <c r="D120" s="287"/>
      <c r="E120" s="83" t="s">
        <v>201</v>
      </c>
      <c r="F120" s="9" t="s">
        <v>369</v>
      </c>
      <c r="G120" s="120" t="s">
        <v>4</v>
      </c>
      <c r="H120" s="9" t="s">
        <v>361</v>
      </c>
      <c r="I120" s="110" t="s">
        <v>277</v>
      </c>
      <c r="J120" s="9" t="s">
        <v>330</v>
      </c>
      <c r="K120" s="9" t="s">
        <v>331</v>
      </c>
      <c r="L120" s="9" t="s">
        <v>966</v>
      </c>
      <c r="M120" s="110" t="s">
        <v>305</v>
      </c>
    </row>
    <row r="121" spans="1:13" ht="105" x14ac:dyDescent="0.25">
      <c r="A121" s="288">
        <v>40</v>
      </c>
      <c r="B121" s="254" t="str">
        <f>'1. Identificación del riesgo'!C51</f>
        <v>Facilitar el hurto de equipos de cómputo o de bienes del inventario de la entidad.</v>
      </c>
      <c r="C121" s="54" t="str">
        <f>'2. Descripción del Riesgo'!D127</f>
        <v>Negligencia</v>
      </c>
      <c r="D121" s="287" t="e">
        <f>#REF!</f>
        <v>#REF!</v>
      </c>
      <c r="E121" s="83" t="s">
        <v>201</v>
      </c>
      <c r="F121" s="9" t="s">
        <v>475</v>
      </c>
      <c r="G121" s="120" t="s">
        <v>4</v>
      </c>
      <c r="H121" s="9" t="s">
        <v>744</v>
      </c>
      <c r="I121" s="110" t="s">
        <v>399</v>
      </c>
      <c r="J121" s="9" t="s">
        <v>330</v>
      </c>
      <c r="K121" s="9" t="s">
        <v>331</v>
      </c>
      <c r="L121" s="9" t="s">
        <v>745</v>
      </c>
      <c r="M121" s="110" t="s">
        <v>305</v>
      </c>
    </row>
    <row r="122" spans="1:13" ht="120" x14ac:dyDescent="0.25">
      <c r="A122" s="288"/>
      <c r="B122" s="254"/>
      <c r="C122" s="54" t="str">
        <f>'2. Descripción del Riesgo'!D128</f>
        <v>Deficientes controles internos en el proceso</v>
      </c>
      <c r="D122" s="287"/>
      <c r="E122" s="83" t="s">
        <v>201</v>
      </c>
      <c r="F122" s="9" t="s">
        <v>746</v>
      </c>
      <c r="G122" s="120" t="s">
        <v>4</v>
      </c>
      <c r="H122" s="9" t="s">
        <v>738</v>
      </c>
      <c r="I122" s="110" t="s">
        <v>739</v>
      </c>
      <c r="J122" s="9" t="s">
        <v>747</v>
      </c>
      <c r="K122" s="9" t="s">
        <v>748</v>
      </c>
      <c r="L122" s="9" t="s">
        <v>965</v>
      </c>
      <c r="M122" s="110" t="s">
        <v>749</v>
      </c>
    </row>
    <row r="123" spans="1:13" ht="105" x14ac:dyDescent="0.25">
      <c r="A123" s="288"/>
      <c r="B123" s="254"/>
      <c r="C123" s="54" t="str">
        <f>'2. Descripción del Riesgo'!D129</f>
        <v xml:space="preserve">Deficientes valores y principios </v>
      </c>
      <c r="D123" s="287"/>
      <c r="E123" s="83" t="s">
        <v>201</v>
      </c>
      <c r="F123" s="9" t="s">
        <v>369</v>
      </c>
      <c r="G123" s="120" t="s">
        <v>4</v>
      </c>
      <c r="H123" s="9" t="s">
        <v>361</v>
      </c>
      <c r="I123" s="110" t="s">
        <v>277</v>
      </c>
      <c r="J123" s="9" t="s">
        <v>330</v>
      </c>
      <c r="K123" s="9" t="s">
        <v>331</v>
      </c>
      <c r="L123" s="9" t="s">
        <v>745</v>
      </c>
      <c r="M123" s="110" t="s">
        <v>305</v>
      </c>
    </row>
    <row r="124" spans="1:13" ht="255" x14ac:dyDescent="0.25">
      <c r="A124" s="288">
        <v>41</v>
      </c>
      <c r="B124" s="254" t="str">
        <f>'1. Identificación del riesgo'!C52</f>
        <v>Expedir certificaciones laborales inconsistentes con la realidad para obtener provechos o favorecer a terceros</v>
      </c>
      <c r="C124" s="54" t="str">
        <f>'2. Descripción del Riesgo'!D130</f>
        <v>Deficiencia y/o vulnerabilidad en las bases de datos donde reposa la información histórica de las historias laborales</v>
      </c>
      <c r="D124" s="287" t="e">
        <f>#REF!</f>
        <v>#REF!</v>
      </c>
      <c r="E124" s="83" t="s">
        <v>201</v>
      </c>
      <c r="F124" s="54" t="s">
        <v>770</v>
      </c>
      <c r="G124" s="120" t="s">
        <v>4</v>
      </c>
      <c r="H124" s="110" t="s">
        <v>361</v>
      </c>
      <c r="I124" s="110" t="s">
        <v>819</v>
      </c>
      <c r="J124" s="54" t="s">
        <v>771</v>
      </c>
      <c r="K124" s="54" t="s">
        <v>772</v>
      </c>
      <c r="L124" s="54" t="s">
        <v>773</v>
      </c>
      <c r="M124" s="110" t="s">
        <v>774</v>
      </c>
    </row>
    <row r="125" spans="1:13" ht="90" x14ac:dyDescent="0.25">
      <c r="A125" s="288"/>
      <c r="B125" s="254"/>
      <c r="C125" s="54" t="str">
        <f>'2. Descripción del Riesgo'!D131</f>
        <v>Ausencia de controles en la verificación de los certificados proyectados en relación con los soportes</v>
      </c>
      <c r="D125" s="287"/>
      <c r="E125" s="83" t="s">
        <v>201</v>
      </c>
      <c r="F125" s="54" t="s">
        <v>775</v>
      </c>
      <c r="G125" s="120" t="s">
        <v>4</v>
      </c>
      <c r="H125" s="110" t="s">
        <v>249</v>
      </c>
      <c r="I125" s="110" t="s">
        <v>235</v>
      </c>
      <c r="J125" s="54" t="s">
        <v>776</v>
      </c>
      <c r="K125" s="54" t="s">
        <v>777</v>
      </c>
      <c r="L125" s="54" t="s">
        <v>778</v>
      </c>
      <c r="M125" s="110" t="s">
        <v>779</v>
      </c>
    </row>
    <row r="126" spans="1:13" ht="105" x14ac:dyDescent="0.25">
      <c r="A126" s="288"/>
      <c r="B126" s="254"/>
      <c r="C126" s="54" t="str">
        <f>'2. Descripción del Riesgo'!D132</f>
        <v>Inexistencia de instancias de supervisión o seguimiento a la expedición de certificaciones laborales</v>
      </c>
      <c r="D126" s="287"/>
      <c r="E126" s="83" t="s">
        <v>201</v>
      </c>
      <c r="F126" s="54" t="s">
        <v>780</v>
      </c>
      <c r="G126" s="120" t="s">
        <v>4</v>
      </c>
      <c r="H126" s="110" t="s">
        <v>228</v>
      </c>
      <c r="I126" s="110" t="s">
        <v>781</v>
      </c>
      <c r="J126" s="54" t="s">
        <v>782</v>
      </c>
      <c r="K126" s="54" t="s">
        <v>783</v>
      </c>
      <c r="L126" s="54" t="s">
        <v>784</v>
      </c>
      <c r="M126" s="110" t="s">
        <v>785</v>
      </c>
    </row>
    <row r="127" spans="1:13" ht="90" x14ac:dyDescent="0.25">
      <c r="A127" s="288">
        <v>42</v>
      </c>
      <c r="B127" s="254" t="str">
        <f>'1. Identificación del riesgo'!C53</f>
        <v>Posesión de funcionarios sin el cumplimiento de requisitos de Ley por presiones políticas</v>
      </c>
      <c r="C127" s="54" t="str">
        <f>'2. Descripción del Riesgo'!D133</f>
        <v>Ausencia de mecanismos de control y verificación de cumplimiento de requisitos legales</v>
      </c>
      <c r="D127" s="287" t="e">
        <f>#REF!</f>
        <v>#REF!</v>
      </c>
      <c r="E127" s="83" t="s">
        <v>201</v>
      </c>
      <c r="F127" s="54" t="s">
        <v>786</v>
      </c>
      <c r="G127" s="120" t="s">
        <v>4</v>
      </c>
      <c r="H127" s="110" t="s">
        <v>824</v>
      </c>
      <c r="I127" s="110" t="s">
        <v>787</v>
      </c>
      <c r="J127" s="54" t="s">
        <v>788</v>
      </c>
      <c r="K127" s="54" t="s">
        <v>789</v>
      </c>
      <c r="L127" s="54" t="s">
        <v>790</v>
      </c>
      <c r="M127" s="110" t="s">
        <v>791</v>
      </c>
    </row>
    <row r="128" spans="1:13" ht="90" x14ac:dyDescent="0.25">
      <c r="A128" s="288"/>
      <c r="B128" s="254"/>
      <c r="C128" s="54" t="str">
        <f>'2. Descripción del Riesgo'!D134</f>
        <v>Inexistencia de instancias de supervisión o seguimiento a la posesión de funcionarios</v>
      </c>
      <c r="D128" s="287"/>
      <c r="E128" s="83" t="s">
        <v>201</v>
      </c>
      <c r="F128" s="54" t="s">
        <v>792</v>
      </c>
      <c r="G128" s="120" t="s">
        <v>4</v>
      </c>
      <c r="H128" s="110" t="s">
        <v>228</v>
      </c>
      <c r="I128" s="110" t="s">
        <v>781</v>
      </c>
      <c r="J128" s="54" t="s">
        <v>793</v>
      </c>
      <c r="K128" s="54" t="s">
        <v>794</v>
      </c>
      <c r="L128" s="54" t="s">
        <v>795</v>
      </c>
      <c r="M128" s="110" t="s">
        <v>796</v>
      </c>
    </row>
    <row r="129" spans="1:13" ht="90" x14ac:dyDescent="0.25">
      <c r="A129" s="288"/>
      <c r="B129" s="254"/>
      <c r="C129" s="54" t="str">
        <f>'2. Descripción del Riesgo'!D135</f>
        <v>No exigencia de publicación de historia laboral en el Sistema de Información y Gestión del Empleo Público - SIGEP</v>
      </c>
      <c r="D129" s="287"/>
      <c r="E129" s="83" t="s">
        <v>201</v>
      </c>
      <c r="F129" s="54" t="s">
        <v>797</v>
      </c>
      <c r="G129" s="120" t="s">
        <v>4</v>
      </c>
      <c r="H129" s="110" t="s">
        <v>823</v>
      </c>
      <c r="I129" s="110" t="s">
        <v>798</v>
      </c>
      <c r="J129" s="54" t="s">
        <v>799</v>
      </c>
      <c r="K129" s="54" t="s">
        <v>800</v>
      </c>
      <c r="L129" s="54" t="s">
        <v>801</v>
      </c>
      <c r="M129" s="110" t="s">
        <v>802</v>
      </c>
    </row>
    <row r="130" spans="1:13" ht="120" x14ac:dyDescent="0.25">
      <c r="A130" s="288">
        <v>43</v>
      </c>
      <c r="B130" s="254" t="str">
        <f>'1. Identificación del riesgo'!C54</f>
        <v>Alteración de la nómina con el fin de beneficiar a un compañero o, asimismo.</v>
      </c>
      <c r="C130" s="54" t="str">
        <f>'2. Descripción del Riesgo'!D136</f>
        <v>Debilidad en el control de verificación de la nómina previo al pago</v>
      </c>
      <c r="D130" s="287" t="e">
        <f>#REF!</f>
        <v>#REF!</v>
      </c>
      <c r="E130" s="83" t="s">
        <v>201</v>
      </c>
      <c r="F130" s="54" t="s">
        <v>803</v>
      </c>
      <c r="G130" s="120" t="s">
        <v>4</v>
      </c>
      <c r="H130" s="110" t="s">
        <v>822</v>
      </c>
      <c r="I130" s="110" t="s">
        <v>553</v>
      </c>
      <c r="J130" s="54" t="s">
        <v>804</v>
      </c>
      <c r="K130" s="54" t="s">
        <v>820</v>
      </c>
      <c r="L130" s="54" t="s">
        <v>821</v>
      </c>
      <c r="M130" s="110" t="s">
        <v>805</v>
      </c>
    </row>
    <row r="131" spans="1:13" ht="105" x14ac:dyDescent="0.25">
      <c r="A131" s="288"/>
      <c r="B131" s="254"/>
      <c r="C131" s="54" t="str">
        <f>'2. Descripción del Riesgo'!D137</f>
        <v xml:space="preserve">Amiguismo, clientelismo, tráfico de influencias, </v>
      </c>
      <c r="D131" s="287"/>
      <c r="E131" s="83" t="s">
        <v>201</v>
      </c>
      <c r="F131" s="54" t="s">
        <v>259</v>
      </c>
      <c r="G131" s="120" t="s">
        <v>4</v>
      </c>
      <c r="H131" s="110" t="s">
        <v>824</v>
      </c>
      <c r="I131" s="110" t="s">
        <v>292</v>
      </c>
      <c r="J131" s="54" t="s">
        <v>229</v>
      </c>
      <c r="K131" s="54" t="s">
        <v>230</v>
      </c>
      <c r="L131" s="54" t="s">
        <v>260</v>
      </c>
      <c r="M131" s="110" t="s">
        <v>231</v>
      </c>
    </row>
    <row r="132" spans="1:13" x14ac:dyDescent="0.25">
      <c r="A132" s="288"/>
      <c r="B132" s="254"/>
      <c r="C132" s="54">
        <f>'2. Descripción del Riesgo'!D138</f>
        <v>0</v>
      </c>
      <c r="D132" s="287"/>
      <c r="E132" s="83"/>
      <c r="F132" s="58"/>
      <c r="G132" s="117"/>
      <c r="H132" s="111"/>
      <c r="I132" s="111"/>
      <c r="J132" s="58"/>
      <c r="K132" s="58"/>
      <c r="L132" s="58"/>
      <c r="M132" s="111"/>
    </row>
    <row r="133" spans="1:13" ht="90" x14ac:dyDescent="0.25">
      <c r="A133" s="288">
        <v>44</v>
      </c>
      <c r="B133" s="254" t="str">
        <f>'1. Identificación del riesgo'!C55</f>
        <v>Manipular la selección de funcionarios para  incentivos y actividades de bienestar para favorecer a unos en particular o sacar provecho propio</v>
      </c>
      <c r="C133" s="54" t="str">
        <f>'2. Descripción del Riesgo'!D139</f>
        <v>Deficientes controles internos en el proceso</v>
      </c>
      <c r="D133" s="287" t="e">
        <f>#REF!</f>
        <v>#REF!</v>
      </c>
      <c r="E133" s="83" t="s">
        <v>201</v>
      </c>
      <c r="F133" s="9" t="s">
        <v>806</v>
      </c>
      <c r="G133" s="120" t="s">
        <v>4</v>
      </c>
      <c r="H133" s="110" t="s">
        <v>824</v>
      </c>
      <c r="I133" s="110" t="s">
        <v>579</v>
      </c>
      <c r="J133" s="54" t="s">
        <v>807</v>
      </c>
      <c r="K133" s="54" t="s">
        <v>808</v>
      </c>
      <c r="L133" s="9" t="s">
        <v>964</v>
      </c>
      <c r="M133" s="110" t="s">
        <v>809</v>
      </c>
    </row>
    <row r="134" spans="1:13" ht="75" x14ac:dyDescent="0.25">
      <c r="A134" s="288"/>
      <c r="B134" s="254"/>
      <c r="C134" s="54" t="str">
        <f>'2. Descripción del Riesgo'!D140</f>
        <v>Ausencia de valores eticos, Tráfico de influencias</v>
      </c>
      <c r="D134" s="287"/>
      <c r="E134" s="83" t="s">
        <v>201</v>
      </c>
      <c r="F134" s="9" t="s">
        <v>810</v>
      </c>
      <c r="G134" s="120" t="s">
        <v>4</v>
      </c>
      <c r="H134" s="110" t="s">
        <v>811</v>
      </c>
      <c r="I134" s="110" t="s">
        <v>812</v>
      </c>
      <c r="J134" s="54" t="s">
        <v>813</v>
      </c>
      <c r="K134" s="54" t="s">
        <v>814</v>
      </c>
      <c r="L134" s="9" t="s">
        <v>963</v>
      </c>
      <c r="M134" s="110" t="s">
        <v>305</v>
      </c>
    </row>
    <row r="135" spans="1:13" x14ac:dyDescent="0.25">
      <c r="A135" s="288"/>
      <c r="B135" s="254"/>
      <c r="C135" s="54">
        <f>'2. Descripción del Riesgo'!D141</f>
        <v>0</v>
      </c>
      <c r="D135" s="287"/>
      <c r="E135" s="83"/>
      <c r="F135" s="9"/>
      <c r="G135" s="120"/>
      <c r="H135" s="110"/>
      <c r="I135" s="110"/>
      <c r="J135" s="54"/>
      <c r="K135" s="54"/>
      <c r="L135" s="54"/>
      <c r="M135" s="110"/>
    </row>
    <row r="136" spans="1:13" ht="105" x14ac:dyDescent="0.25">
      <c r="A136" s="288">
        <v>45</v>
      </c>
      <c r="B136" s="254" t="str">
        <f>'1. Identificación del riesgo'!C56</f>
        <v>Recibir dádivas o prebendas de los interesados en los procesos de capacitación y bienestar social, facilitando la preferencia de éstos en las actividades de bienestar</v>
      </c>
      <c r="C136" s="54" t="str">
        <f>'2. Descripción del Riesgo'!D142</f>
        <v xml:space="preserve">Ambición </v>
      </c>
      <c r="D136" s="287" t="e">
        <f>#REF!</f>
        <v>#REF!</v>
      </c>
      <c r="E136" s="83" t="s">
        <v>201</v>
      </c>
      <c r="F136" s="54" t="s">
        <v>259</v>
      </c>
      <c r="G136" s="120" t="s">
        <v>4</v>
      </c>
      <c r="H136" s="110" t="s">
        <v>824</v>
      </c>
      <c r="I136" s="110" t="s">
        <v>292</v>
      </c>
      <c r="J136" s="54" t="s">
        <v>229</v>
      </c>
      <c r="K136" s="54" t="s">
        <v>230</v>
      </c>
      <c r="L136" s="54" t="s">
        <v>260</v>
      </c>
      <c r="M136" s="110" t="s">
        <v>231</v>
      </c>
    </row>
    <row r="137" spans="1:13" ht="75" x14ac:dyDescent="0.25">
      <c r="A137" s="288"/>
      <c r="B137" s="254"/>
      <c r="C137" s="54" t="str">
        <f>'2. Descripción del Riesgo'!D143</f>
        <v>Deficientes controles internos en el proceso</v>
      </c>
      <c r="D137" s="287"/>
      <c r="E137" s="83" t="s">
        <v>201</v>
      </c>
      <c r="F137" s="9" t="s">
        <v>816</v>
      </c>
      <c r="G137" s="120" t="s">
        <v>4</v>
      </c>
      <c r="H137" s="110" t="s">
        <v>824</v>
      </c>
      <c r="I137" s="110" t="s">
        <v>705</v>
      </c>
      <c r="J137" s="54" t="s">
        <v>817</v>
      </c>
      <c r="K137" s="54" t="s">
        <v>818</v>
      </c>
      <c r="L137" s="9" t="s">
        <v>815</v>
      </c>
      <c r="M137" s="110" t="s">
        <v>809</v>
      </c>
    </row>
    <row r="138" spans="1:13" x14ac:dyDescent="0.25">
      <c r="A138" s="288"/>
      <c r="B138" s="254"/>
      <c r="C138" s="54">
        <f>'2. Descripción del Riesgo'!D144</f>
        <v>0</v>
      </c>
      <c r="D138" s="287"/>
      <c r="E138" s="121"/>
      <c r="F138" s="58"/>
      <c r="G138" s="125"/>
      <c r="H138" s="78"/>
      <c r="I138" s="78"/>
      <c r="J138" s="58"/>
      <c r="K138" s="58"/>
      <c r="L138" s="58"/>
      <c r="M138" s="78"/>
    </row>
    <row r="139" spans="1:13" ht="105" x14ac:dyDescent="0.25">
      <c r="A139" s="288">
        <v>46</v>
      </c>
      <c r="B139" s="254" t="str">
        <f>'1. Identificación del riesgo'!C57</f>
        <v>Pérdida, ocultamiento y modificación indebida de documentos para favorecer a terceros (adulteración de registros, falsificación de firmas, fuga de información sensible)</v>
      </c>
      <c r="C139" s="54" t="str">
        <f>'2. Descripción del Riesgo'!D145</f>
        <v>Deficientes controles internos en el proceso</v>
      </c>
      <c r="D139" s="287" t="e">
        <f>#REF!</f>
        <v>#REF!</v>
      </c>
      <c r="E139" s="83" t="s">
        <v>201</v>
      </c>
      <c r="F139" s="9" t="s">
        <v>908</v>
      </c>
      <c r="G139" s="120" t="s">
        <v>4</v>
      </c>
      <c r="H139" s="110" t="s">
        <v>891</v>
      </c>
      <c r="I139" s="110" t="s">
        <v>892</v>
      </c>
      <c r="J139" s="54" t="s">
        <v>893</v>
      </c>
      <c r="K139" s="54" t="s">
        <v>894</v>
      </c>
      <c r="L139" s="54" t="s">
        <v>895</v>
      </c>
      <c r="M139" s="110" t="s">
        <v>896</v>
      </c>
    </row>
    <row r="140" spans="1:13" ht="105" x14ac:dyDescent="0.25">
      <c r="A140" s="288"/>
      <c r="B140" s="254"/>
      <c r="C140" s="54" t="str">
        <f>'2. Descripción del Riesgo'!D146</f>
        <v>Ausencia de valores eticos</v>
      </c>
      <c r="D140" s="287"/>
      <c r="E140" s="83" t="s">
        <v>201</v>
      </c>
      <c r="F140" s="54" t="s">
        <v>259</v>
      </c>
      <c r="G140" s="120" t="s">
        <v>4</v>
      </c>
      <c r="H140" s="110" t="s">
        <v>824</v>
      </c>
      <c r="I140" s="110" t="s">
        <v>292</v>
      </c>
      <c r="J140" s="54" t="s">
        <v>229</v>
      </c>
      <c r="K140" s="54" t="s">
        <v>230</v>
      </c>
      <c r="L140" s="54" t="s">
        <v>260</v>
      </c>
      <c r="M140" s="110" t="s">
        <v>231</v>
      </c>
    </row>
    <row r="141" spans="1:13" ht="75" x14ac:dyDescent="0.25">
      <c r="A141" s="288"/>
      <c r="B141" s="254"/>
      <c r="C141" s="54" t="str">
        <f>'2. Descripción del Riesgo'!D147</f>
        <v>Descuido</v>
      </c>
      <c r="D141" s="287"/>
      <c r="E141" s="83" t="s">
        <v>201</v>
      </c>
      <c r="F141" s="9" t="s">
        <v>897</v>
      </c>
      <c r="G141" s="120" t="s">
        <v>4</v>
      </c>
      <c r="H141" s="110" t="s">
        <v>891</v>
      </c>
      <c r="I141" s="110" t="s">
        <v>898</v>
      </c>
      <c r="J141" s="54" t="s">
        <v>899</v>
      </c>
      <c r="K141" s="54" t="s">
        <v>909</v>
      </c>
      <c r="L141" s="54" t="s">
        <v>900</v>
      </c>
      <c r="M141" s="110" t="s">
        <v>901</v>
      </c>
    </row>
    <row r="142" spans="1:13" ht="105" x14ac:dyDescent="0.25">
      <c r="A142" s="288">
        <v>47</v>
      </c>
      <c r="B142" s="254" t="str">
        <f>'1. Identificación del riesgo'!C58</f>
        <v>Filtración de información clasificada y reservada que reposa en los archivos de la entidad, para favorecer a investigados, infractores, sujetos vigilados, peticionarios, demandantes o accionantes.</v>
      </c>
      <c r="C142" s="54" t="str">
        <f>'2. Descripción del Riesgo'!D148</f>
        <v>Tráfico de influencias</v>
      </c>
      <c r="D142" s="287" t="e">
        <f>#REF!</f>
        <v>#REF!</v>
      </c>
      <c r="E142" s="83" t="s">
        <v>201</v>
      </c>
      <c r="F142" s="9" t="s">
        <v>369</v>
      </c>
      <c r="G142" s="120" t="s">
        <v>4</v>
      </c>
      <c r="H142" s="9" t="s">
        <v>361</v>
      </c>
      <c r="I142" s="110" t="s">
        <v>277</v>
      </c>
      <c r="J142" s="9" t="s">
        <v>330</v>
      </c>
      <c r="K142" s="9" t="s">
        <v>331</v>
      </c>
      <c r="L142" s="9" t="s">
        <v>961</v>
      </c>
      <c r="M142" s="110" t="s">
        <v>305</v>
      </c>
    </row>
    <row r="143" spans="1:13" ht="90" x14ac:dyDescent="0.25">
      <c r="A143" s="288"/>
      <c r="B143" s="254"/>
      <c r="C143" s="54" t="str">
        <f>'2. Descripción del Riesgo'!D149</f>
        <v>Deficientes controles internos en el proceso</v>
      </c>
      <c r="D143" s="287"/>
      <c r="E143" s="83" t="s">
        <v>201</v>
      </c>
      <c r="F143" s="9" t="s">
        <v>902</v>
      </c>
      <c r="G143" s="120" t="s">
        <v>4</v>
      </c>
      <c r="H143" s="110" t="s">
        <v>910</v>
      </c>
      <c r="I143" s="110" t="s">
        <v>903</v>
      </c>
      <c r="J143" s="54" t="s">
        <v>904</v>
      </c>
      <c r="K143" s="54" t="s">
        <v>905</v>
      </c>
      <c r="L143" s="54" t="s">
        <v>906</v>
      </c>
      <c r="M143" s="110" t="s">
        <v>907</v>
      </c>
    </row>
    <row r="144" spans="1:13" ht="105" x14ac:dyDescent="0.25">
      <c r="A144" s="288"/>
      <c r="B144" s="254"/>
      <c r="C144" s="54" t="str">
        <f>'2. Descripción del Riesgo'!D150</f>
        <v>Vulnerabilidad del sistema</v>
      </c>
      <c r="D144" s="287"/>
      <c r="E144" s="83" t="s">
        <v>201</v>
      </c>
      <c r="F144" s="9" t="s">
        <v>957</v>
      </c>
      <c r="G144" s="120" t="s">
        <v>4</v>
      </c>
      <c r="H144" s="110" t="s">
        <v>910</v>
      </c>
      <c r="I144" s="110" t="s">
        <v>958</v>
      </c>
      <c r="J144" s="9" t="s">
        <v>959</v>
      </c>
      <c r="K144" s="9" t="s">
        <v>960</v>
      </c>
      <c r="L144" s="9" t="s">
        <v>962</v>
      </c>
      <c r="M144" s="110"/>
    </row>
    <row r="145" spans="1:13" ht="105" x14ac:dyDescent="0.25">
      <c r="A145" s="288">
        <v>48</v>
      </c>
      <c r="B145" s="254" t="str">
        <f>'1. Identificación del riesgo'!C59</f>
        <v>Expedir certificación de cumplimiento o supervisión de un contrato sin haber cumplido con el objeto de éste para beneficiar a un tercero.</v>
      </c>
      <c r="C145" s="54" t="str">
        <f>'2. Descripción del Riesgo'!D151</f>
        <v>Ausencia de valores éticos</v>
      </c>
      <c r="D145" s="287" t="e">
        <f>#REF!</f>
        <v>#REF!</v>
      </c>
      <c r="E145" s="83" t="s">
        <v>201</v>
      </c>
      <c r="F145" s="9" t="s">
        <v>369</v>
      </c>
      <c r="G145" s="120" t="s">
        <v>4</v>
      </c>
      <c r="H145" s="9" t="s">
        <v>694</v>
      </c>
      <c r="I145" s="110" t="s">
        <v>277</v>
      </c>
      <c r="J145" s="9" t="s">
        <v>330</v>
      </c>
      <c r="K145" s="9" t="s">
        <v>331</v>
      </c>
      <c r="L145" s="9" t="s">
        <v>606</v>
      </c>
      <c r="M145" s="110" t="s">
        <v>305</v>
      </c>
    </row>
    <row r="146" spans="1:13" ht="105" x14ac:dyDescent="0.25">
      <c r="A146" s="288"/>
      <c r="B146" s="254"/>
      <c r="C146" s="54" t="str">
        <f>'2. Descripción del Riesgo'!D152</f>
        <v>Clientelismo</v>
      </c>
      <c r="D146" s="287"/>
      <c r="E146" s="83" t="s">
        <v>201</v>
      </c>
      <c r="F146" s="9" t="s">
        <v>369</v>
      </c>
      <c r="G146" s="120" t="s">
        <v>4</v>
      </c>
      <c r="H146" s="9" t="s">
        <v>361</v>
      </c>
      <c r="I146" s="110" t="s">
        <v>277</v>
      </c>
      <c r="J146" s="9" t="s">
        <v>330</v>
      </c>
      <c r="K146" s="9" t="s">
        <v>331</v>
      </c>
      <c r="L146" s="9" t="s">
        <v>606</v>
      </c>
      <c r="M146" s="110" t="s">
        <v>305</v>
      </c>
    </row>
    <row r="147" spans="1:13" ht="120" x14ac:dyDescent="0.25">
      <c r="A147" s="288"/>
      <c r="B147" s="254"/>
      <c r="C147" s="54" t="str">
        <f>'2. Descripción del Riesgo'!D153</f>
        <v xml:space="preserve">Deficientes controles internos </v>
      </c>
      <c r="D147" s="287"/>
      <c r="E147" s="83" t="s">
        <v>201</v>
      </c>
      <c r="F147" s="9" t="s">
        <v>845</v>
      </c>
      <c r="G147" s="120" t="s">
        <v>4</v>
      </c>
      <c r="H147" s="9" t="s">
        <v>846</v>
      </c>
      <c r="I147" s="9" t="s">
        <v>847</v>
      </c>
      <c r="J147" s="9" t="s">
        <v>848</v>
      </c>
      <c r="K147" s="9" t="s">
        <v>849</v>
      </c>
      <c r="L147" s="9" t="s">
        <v>850</v>
      </c>
      <c r="M147" s="9" t="s">
        <v>851</v>
      </c>
    </row>
    <row r="148" spans="1:13" ht="105" x14ac:dyDescent="0.25">
      <c r="A148" s="288">
        <v>49</v>
      </c>
      <c r="B148" s="254" t="str">
        <f>'1. Identificación del riesgo'!C60</f>
        <v>Ocultar en los informes de Control Interno irregularidades o deficiencias o conceptualizar favorablemente, contrario a las evidencias, con el fin de conseguir algún beneficio particular para sí o para terceros.</v>
      </c>
      <c r="C148" s="54" t="str">
        <f>'2. Descripción del Riesgo'!D154</f>
        <v>Ausencia de valores éticos</v>
      </c>
      <c r="D148" s="287" t="e">
        <f>#REF!</f>
        <v>#REF!</v>
      </c>
      <c r="E148" s="83" t="s">
        <v>201</v>
      </c>
      <c r="F148" s="54" t="s">
        <v>259</v>
      </c>
      <c r="G148" s="120" t="s">
        <v>4</v>
      </c>
      <c r="H148" s="110" t="s">
        <v>824</v>
      </c>
      <c r="I148" s="110" t="s">
        <v>292</v>
      </c>
      <c r="J148" s="54" t="s">
        <v>229</v>
      </c>
      <c r="K148" s="54" t="s">
        <v>230</v>
      </c>
      <c r="L148" s="54" t="s">
        <v>260</v>
      </c>
      <c r="M148" s="110" t="s">
        <v>231</v>
      </c>
    </row>
    <row r="149" spans="1:13" ht="75" x14ac:dyDescent="0.25">
      <c r="A149" s="288"/>
      <c r="B149" s="254"/>
      <c r="C149" s="54" t="str">
        <f>'2. Descripción del Riesgo'!D155</f>
        <v>Amiguismo</v>
      </c>
      <c r="D149" s="287"/>
      <c r="E149" s="83" t="s">
        <v>201</v>
      </c>
      <c r="F149" s="9" t="s">
        <v>852</v>
      </c>
      <c r="G149" s="120" t="s">
        <v>4</v>
      </c>
      <c r="H149" s="9" t="s">
        <v>853</v>
      </c>
      <c r="I149" s="9" t="s">
        <v>854</v>
      </c>
      <c r="J149" s="9" t="s">
        <v>855</v>
      </c>
      <c r="K149" s="9" t="s">
        <v>408</v>
      </c>
      <c r="L149" s="9" t="s">
        <v>409</v>
      </c>
      <c r="M149" s="9" t="s">
        <v>856</v>
      </c>
    </row>
    <row r="150" spans="1:13" ht="75" x14ac:dyDescent="0.25">
      <c r="A150" s="288"/>
      <c r="B150" s="254"/>
      <c r="C150" s="54" t="str">
        <f>'2. Descripción del Riesgo'!D156</f>
        <v>Ausencia de mecanismo efectivos de control</v>
      </c>
      <c r="D150" s="287"/>
      <c r="E150" s="83" t="s">
        <v>201</v>
      </c>
      <c r="F150" s="9" t="s">
        <v>857</v>
      </c>
      <c r="G150" s="120" t="s">
        <v>4</v>
      </c>
      <c r="H150" s="9" t="s">
        <v>846</v>
      </c>
      <c r="I150" s="9" t="s">
        <v>854</v>
      </c>
      <c r="J150" s="9" t="s">
        <v>855</v>
      </c>
      <c r="K150" s="9" t="s">
        <v>858</v>
      </c>
      <c r="L150" s="9" t="s">
        <v>409</v>
      </c>
      <c r="M150" s="9" t="s">
        <v>859</v>
      </c>
    </row>
    <row r="151" spans="1:13" ht="105" x14ac:dyDescent="0.25">
      <c r="A151" s="288">
        <v>50</v>
      </c>
      <c r="B151" s="254" t="str">
        <f>'1. Identificación del riesgo'!C61</f>
        <v>Ingresar datos falsos en sistemas de información para favorecer a sí mismo, o a terceros.</v>
      </c>
      <c r="C151" s="54" t="str">
        <f>'2. Descripción del Riesgo'!D157</f>
        <v>Ausencia de valores éticos</v>
      </c>
      <c r="D151" s="287" t="e">
        <f>#REF!</f>
        <v>#REF!</v>
      </c>
      <c r="E151" s="83" t="s">
        <v>201</v>
      </c>
      <c r="F151" s="9" t="s">
        <v>369</v>
      </c>
      <c r="G151" s="120" t="s">
        <v>4</v>
      </c>
      <c r="H151" s="9" t="s">
        <v>694</v>
      </c>
      <c r="I151" s="110" t="s">
        <v>277</v>
      </c>
      <c r="J151" s="9" t="s">
        <v>330</v>
      </c>
      <c r="K151" s="9" t="s">
        <v>331</v>
      </c>
      <c r="L151" s="9" t="s">
        <v>606</v>
      </c>
      <c r="M151" s="110" t="s">
        <v>305</v>
      </c>
    </row>
    <row r="152" spans="1:13" ht="105" x14ac:dyDescent="0.25">
      <c r="A152" s="288"/>
      <c r="B152" s="254"/>
      <c r="C152" s="54" t="str">
        <f>'2. Descripción del Riesgo'!D158</f>
        <v>Amiguismo</v>
      </c>
      <c r="D152" s="287"/>
      <c r="E152" s="83" t="s">
        <v>201</v>
      </c>
      <c r="F152" s="9" t="s">
        <v>860</v>
      </c>
      <c r="G152" s="120" t="s">
        <v>4</v>
      </c>
      <c r="H152" s="9" t="s">
        <v>861</v>
      </c>
      <c r="I152" s="9" t="s">
        <v>630</v>
      </c>
      <c r="J152" s="9" t="s">
        <v>862</v>
      </c>
      <c r="K152" s="9" t="s">
        <v>863</v>
      </c>
      <c r="L152" s="9" t="s">
        <v>864</v>
      </c>
      <c r="M152" s="9" t="s">
        <v>865</v>
      </c>
    </row>
    <row r="153" spans="1:13" ht="105.75" x14ac:dyDescent="0.25">
      <c r="A153" s="288"/>
      <c r="B153" s="254"/>
      <c r="C153" s="54" t="str">
        <f>'2. Descripción del Riesgo'!D159</f>
        <v xml:space="preserve">Deficientes mecanismos de seguridad </v>
      </c>
      <c r="D153" s="287"/>
      <c r="E153" s="83" t="s">
        <v>201</v>
      </c>
      <c r="F153" s="9" t="s">
        <v>866</v>
      </c>
      <c r="G153" s="120" t="s">
        <v>4</v>
      </c>
      <c r="H153" s="9" t="s">
        <v>846</v>
      </c>
      <c r="I153" s="9" t="s">
        <v>867</v>
      </c>
      <c r="J153" s="115" t="s">
        <v>868</v>
      </c>
      <c r="K153" s="9" t="s">
        <v>869</v>
      </c>
      <c r="L153" s="126" t="s">
        <v>870</v>
      </c>
      <c r="M153" s="9" t="s">
        <v>871</v>
      </c>
    </row>
    <row r="154" spans="1:13" ht="75" x14ac:dyDescent="0.25">
      <c r="A154" s="288">
        <v>51</v>
      </c>
      <c r="B154" s="254" t="str">
        <f>'1. Identificación del riesgo'!C62</f>
        <v>Realizar un programa o plan anual de auditoría excluyendo un área sensible de evaluación que incida el beneficio personal de funcionarios.</v>
      </c>
      <c r="C154" s="54" t="str">
        <f>'2. Descripción del Riesgo'!D160</f>
        <v>Ausencia de valores éticos</v>
      </c>
      <c r="D154" s="287" t="e">
        <f>#REF!</f>
        <v>#REF!</v>
      </c>
      <c r="E154" s="83" t="s">
        <v>201</v>
      </c>
      <c r="F154" s="9" t="s">
        <v>872</v>
      </c>
      <c r="G154" s="120" t="s">
        <v>4</v>
      </c>
      <c r="H154" s="9" t="s">
        <v>873</v>
      </c>
      <c r="I154" s="9" t="s">
        <v>874</v>
      </c>
      <c r="J154" s="9" t="s">
        <v>875</v>
      </c>
      <c r="K154" s="9" t="s">
        <v>876</v>
      </c>
      <c r="L154" s="127" t="s">
        <v>877</v>
      </c>
      <c r="M154" s="9" t="s">
        <v>878</v>
      </c>
    </row>
    <row r="155" spans="1:13" ht="105" x14ac:dyDescent="0.25">
      <c r="A155" s="288"/>
      <c r="B155" s="254"/>
      <c r="C155" s="54" t="str">
        <f>'2. Descripción del Riesgo'!D161</f>
        <v>Clientelismo</v>
      </c>
      <c r="D155" s="287"/>
      <c r="E155" s="83" t="s">
        <v>201</v>
      </c>
      <c r="F155" s="9" t="s">
        <v>369</v>
      </c>
      <c r="G155" s="120" t="s">
        <v>4</v>
      </c>
      <c r="H155" s="9" t="s">
        <v>361</v>
      </c>
      <c r="I155" s="110" t="s">
        <v>277</v>
      </c>
      <c r="J155" s="9" t="s">
        <v>330</v>
      </c>
      <c r="K155" s="9" t="s">
        <v>331</v>
      </c>
      <c r="L155" s="9" t="s">
        <v>606</v>
      </c>
      <c r="M155" s="110" t="s">
        <v>305</v>
      </c>
    </row>
    <row r="156" spans="1:13" ht="105" x14ac:dyDescent="0.25">
      <c r="A156" s="288"/>
      <c r="B156" s="254"/>
      <c r="C156" s="54" t="str">
        <f>'2. Descripción del Riesgo'!D162</f>
        <v xml:space="preserve">Inaplicación de procedimientos internos </v>
      </c>
      <c r="D156" s="287"/>
      <c r="E156" s="83" t="s">
        <v>201</v>
      </c>
      <c r="F156" s="9" t="s">
        <v>879</v>
      </c>
      <c r="G156" s="120" t="s">
        <v>4</v>
      </c>
      <c r="H156" s="9" t="s">
        <v>846</v>
      </c>
      <c r="I156" s="9" t="s">
        <v>880</v>
      </c>
      <c r="J156" s="9" t="s">
        <v>881</v>
      </c>
      <c r="K156" s="9" t="s">
        <v>882</v>
      </c>
      <c r="L156" s="9" t="s">
        <v>883</v>
      </c>
      <c r="M156" s="9" t="s">
        <v>884</v>
      </c>
    </row>
  </sheetData>
  <mergeCells count="154">
    <mergeCell ref="A136:A138"/>
    <mergeCell ref="B136:B138"/>
    <mergeCell ref="D136:D138"/>
    <mergeCell ref="A130:A132"/>
    <mergeCell ref="B130:B132"/>
    <mergeCell ref="D130:D132"/>
    <mergeCell ref="A133:A135"/>
    <mergeCell ref="B133:B135"/>
    <mergeCell ref="D133:D135"/>
    <mergeCell ref="A124:A126"/>
    <mergeCell ref="B124:B126"/>
    <mergeCell ref="D124:D126"/>
    <mergeCell ref="A127:A129"/>
    <mergeCell ref="B127:B129"/>
    <mergeCell ref="D127:D129"/>
    <mergeCell ref="A118:A120"/>
    <mergeCell ref="B118:B120"/>
    <mergeCell ref="D118:D120"/>
    <mergeCell ref="A121:A123"/>
    <mergeCell ref="B121:B123"/>
    <mergeCell ref="D121:D123"/>
    <mergeCell ref="A112:A114"/>
    <mergeCell ref="B112:B114"/>
    <mergeCell ref="D112:D114"/>
    <mergeCell ref="A115:A117"/>
    <mergeCell ref="B115:B117"/>
    <mergeCell ref="D115:D117"/>
    <mergeCell ref="A106:A108"/>
    <mergeCell ref="B106:B108"/>
    <mergeCell ref="D106:D108"/>
    <mergeCell ref="A109:A111"/>
    <mergeCell ref="B109:B111"/>
    <mergeCell ref="D109:D111"/>
    <mergeCell ref="A100:A102"/>
    <mergeCell ref="B100:B102"/>
    <mergeCell ref="D100:D102"/>
    <mergeCell ref="A103:A105"/>
    <mergeCell ref="B103:B105"/>
    <mergeCell ref="D103:D105"/>
    <mergeCell ref="A94:A96"/>
    <mergeCell ref="B94:B96"/>
    <mergeCell ref="D94:D96"/>
    <mergeCell ref="A97:A99"/>
    <mergeCell ref="B97:B99"/>
    <mergeCell ref="D97:D99"/>
    <mergeCell ref="B88:B90"/>
    <mergeCell ref="D88:D90"/>
    <mergeCell ref="A91:A93"/>
    <mergeCell ref="B91:B93"/>
    <mergeCell ref="D91:D93"/>
    <mergeCell ref="A82:A84"/>
    <mergeCell ref="B82:B84"/>
    <mergeCell ref="D82:D84"/>
    <mergeCell ref="A85:A87"/>
    <mergeCell ref="B85:B87"/>
    <mergeCell ref="D85:D87"/>
    <mergeCell ref="A13:A15"/>
    <mergeCell ref="B13:B15"/>
    <mergeCell ref="A16:A18"/>
    <mergeCell ref="B16:B18"/>
    <mergeCell ref="A19:A21"/>
    <mergeCell ref="B19:B21"/>
    <mergeCell ref="A22:A24"/>
    <mergeCell ref="B22:B24"/>
    <mergeCell ref="A76:A78"/>
    <mergeCell ref="B76:B78"/>
    <mergeCell ref="A70:A72"/>
    <mergeCell ref="B70:B72"/>
    <mergeCell ref="A73:A75"/>
    <mergeCell ref="B73:B75"/>
    <mergeCell ref="A25:A27"/>
    <mergeCell ref="B25:B27"/>
    <mergeCell ref="A28:A30"/>
    <mergeCell ref="B28:B30"/>
    <mergeCell ref="A31:A33"/>
    <mergeCell ref="B31:B33"/>
    <mergeCell ref="A34:A36"/>
    <mergeCell ref="B34:B36"/>
    <mergeCell ref="A37:A39"/>
    <mergeCell ref="B37:B39"/>
    <mergeCell ref="A1:M1"/>
    <mergeCell ref="B4:B6"/>
    <mergeCell ref="A4:A6"/>
    <mergeCell ref="A7:A9"/>
    <mergeCell ref="B7:B9"/>
    <mergeCell ref="D4:D6"/>
    <mergeCell ref="D7:D9"/>
    <mergeCell ref="A10:A12"/>
    <mergeCell ref="B10:B12"/>
    <mergeCell ref="D10:D12"/>
    <mergeCell ref="A40:A42"/>
    <mergeCell ref="B40:B42"/>
    <mergeCell ref="A43:A45"/>
    <mergeCell ref="B43:B45"/>
    <mergeCell ref="A46:A48"/>
    <mergeCell ref="B46:B48"/>
    <mergeCell ref="A58:A60"/>
    <mergeCell ref="B58:B60"/>
    <mergeCell ref="A61:A63"/>
    <mergeCell ref="B61:B63"/>
    <mergeCell ref="A49:A51"/>
    <mergeCell ref="B49:B51"/>
    <mergeCell ref="A52:A54"/>
    <mergeCell ref="B52:B54"/>
    <mergeCell ref="A55:A57"/>
    <mergeCell ref="B55:B57"/>
    <mergeCell ref="D40:D42"/>
    <mergeCell ref="D43:D45"/>
    <mergeCell ref="D46:D48"/>
    <mergeCell ref="D49:D51"/>
    <mergeCell ref="D52:D54"/>
    <mergeCell ref="D13:D15"/>
    <mergeCell ref="D16:D18"/>
    <mergeCell ref="D19:D21"/>
    <mergeCell ref="D22:D24"/>
    <mergeCell ref="D25:D27"/>
    <mergeCell ref="D28:D30"/>
    <mergeCell ref="D31:D33"/>
    <mergeCell ref="D34:D36"/>
    <mergeCell ref="D37:D39"/>
    <mergeCell ref="A139:A141"/>
    <mergeCell ref="A142:A144"/>
    <mergeCell ref="A145:A147"/>
    <mergeCell ref="A148:A150"/>
    <mergeCell ref="A151:A153"/>
    <mergeCell ref="A154:A156"/>
    <mergeCell ref="D55:D57"/>
    <mergeCell ref="D58:D60"/>
    <mergeCell ref="D61:D63"/>
    <mergeCell ref="A64:A66"/>
    <mergeCell ref="B64:B66"/>
    <mergeCell ref="D64:D66"/>
    <mergeCell ref="A67:A69"/>
    <mergeCell ref="B67:B69"/>
    <mergeCell ref="D67:D69"/>
    <mergeCell ref="D76:D78"/>
    <mergeCell ref="A79:A81"/>
    <mergeCell ref="B79:B81"/>
    <mergeCell ref="D79:D81"/>
    <mergeCell ref="D70:D72"/>
    <mergeCell ref="D73:D75"/>
    <mergeCell ref="A88:A90"/>
    <mergeCell ref="D139:D141"/>
    <mergeCell ref="D142:D144"/>
    <mergeCell ref="D145:D147"/>
    <mergeCell ref="D148:D150"/>
    <mergeCell ref="D151:D153"/>
    <mergeCell ref="D154:D156"/>
    <mergeCell ref="B139:B141"/>
    <mergeCell ref="B142:B144"/>
    <mergeCell ref="B145:B147"/>
    <mergeCell ref="B148:B150"/>
    <mergeCell ref="B151:B153"/>
    <mergeCell ref="B154:B156"/>
  </mergeCells>
  <pageMargins left="0.7" right="0.7" top="0.75" bottom="0.75" header="0.3" footer="0.3"/>
  <pageSetup paperSize="9" orientation="landscape" horizontalDpi="0"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'NO TOCAR'!$D$32:$D$34</xm:f>
          </x14:formula1>
          <xm:sqref>E4:E9 E13:E156</xm:sqref>
        </x14:dataValidation>
        <x14:dataValidation type="list" allowBlank="1" showInputMessage="1" showErrorMessage="1">
          <x14:formula1>
            <xm:f>'NO TOCAR'!$B$28:$B$29</xm:f>
          </x14:formula1>
          <xm:sqref>G4:G9 G13:G156</xm:sqref>
        </x14:dataValidation>
        <x14:dataValidation type="list" allowBlank="1" showInputMessage="1" showErrorMessage="1">
          <x14:formula1>
            <xm:f>'[1]NO TOCAR'!#REF!</xm:f>
          </x14:formula1>
          <xm:sqref>G10:G12 E10:E12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3366"/>
  </sheetPr>
  <dimension ref="B3:J11"/>
  <sheetViews>
    <sheetView workbookViewId="0">
      <selection activeCell="G9" sqref="G9"/>
    </sheetView>
  </sheetViews>
  <sheetFormatPr baseColWidth="10" defaultRowHeight="15" x14ac:dyDescent="0.25"/>
  <cols>
    <col min="2" max="2" width="14.140625" customWidth="1"/>
    <col min="3" max="3" width="14.85546875" customWidth="1"/>
    <col min="4" max="4" width="19.5703125" customWidth="1"/>
    <col min="5" max="6" width="18.28515625" customWidth="1"/>
    <col min="7" max="7" width="17.42578125" customWidth="1"/>
    <col min="8" max="8" width="19" customWidth="1"/>
  </cols>
  <sheetData>
    <row r="3" spans="2:10" ht="15.75" customHeight="1" x14ac:dyDescent="0.25">
      <c r="B3" s="290" t="s">
        <v>57</v>
      </c>
      <c r="C3" s="290"/>
      <c r="D3" s="290"/>
      <c r="E3" s="290"/>
      <c r="F3" s="290"/>
      <c r="G3" s="290"/>
      <c r="H3" s="290"/>
    </row>
    <row r="4" spans="2:10" ht="15" customHeight="1" x14ac:dyDescent="0.25">
      <c r="B4" s="11" t="s">
        <v>12</v>
      </c>
      <c r="C4" s="11" t="s">
        <v>27</v>
      </c>
      <c r="D4" s="233" t="s">
        <v>58</v>
      </c>
      <c r="E4" s="233"/>
      <c r="F4" s="233"/>
      <c r="G4" s="233"/>
      <c r="H4" s="233"/>
      <c r="J4" s="44" t="s">
        <v>108</v>
      </c>
    </row>
    <row r="5" spans="2:10" ht="35.25" customHeight="1" x14ac:dyDescent="0.25">
      <c r="B5" s="11" t="s">
        <v>5</v>
      </c>
      <c r="C5" s="2">
        <v>5</v>
      </c>
      <c r="D5" s="37" t="s">
        <v>109</v>
      </c>
      <c r="E5" s="37" t="s">
        <v>112</v>
      </c>
      <c r="F5" s="28" t="s">
        <v>113</v>
      </c>
      <c r="G5" s="28" t="s">
        <v>113</v>
      </c>
      <c r="H5" s="28" t="s">
        <v>113</v>
      </c>
      <c r="J5" s="44">
        <v>3</v>
      </c>
    </row>
    <row r="6" spans="2:10" ht="36.75" customHeight="1" x14ac:dyDescent="0.25">
      <c r="B6" s="11" t="s">
        <v>20</v>
      </c>
      <c r="C6" s="2">
        <v>4</v>
      </c>
      <c r="D6" s="27" t="s">
        <v>110</v>
      </c>
      <c r="E6" s="37" t="s">
        <v>112</v>
      </c>
      <c r="F6" s="37" t="s">
        <v>114</v>
      </c>
      <c r="G6" s="28" t="s">
        <v>113</v>
      </c>
      <c r="H6" s="28" t="s">
        <v>113</v>
      </c>
      <c r="J6" s="44"/>
    </row>
    <row r="7" spans="2:10" ht="31.5" customHeight="1" x14ac:dyDescent="0.25">
      <c r="B7" s="11" t="s">
        <v>3</v>
      </c>
      <c r="C7" s="2">
        <v>3</v>
      </c>
      <c r="D7" s="15" t="s">
        <v>111</v>
      </c>
      <c r="E7" s="27" t="s">
        <v>110</v>
      </c>
      <c r="F7" s="37" t="s">
        <v>112</v>
      </c>
      <c r="G7" s="28" t="s">
        <v>113</v>
      </c>
      <c r="H7" s="28" t="s">
        <v>113</v>
      </c>
      <c r="J7" s="44"/>
    </row>
    <row r="8" spans="2:10" ht="30" customHeight="1" x14ac:dyDescent="0.25">
      <c r="B8" s="11" t="s">
        <v>19</v>
      </c>
      <c r="C8" s="2">
        <v>2</v>
      </c>
      <c r="D8" s="15" t="s">
        <v>111</v>
      </c>
      <c r="E8" s="15" t="s">
        <v>111</v>
      </c>
      <c r="F8" s="27" t="s">
        <v>110</v>
      </c>
      <c r="G8" s="37" t="s">
        <v>112</v>
      </c>
      <c r="H8" s="28" t="s">
        <v>113</v>
      </c>
      <c r="J8" s="44" t="e">
        <f>INDEX(D5:H9,MATCH(K5,C5:C9,0),MATCH(J5,D11:H11,0))</f>
        <v>#N/A</v>
      </c>
    </row>
    <row r="9" spans="2:10" ht="33" customHeight="1" x14ac:dyDescent="0.25">
      <c r="B9" s="11" t="s">
        <v>28</v>
      </c>
      <c r="C9" s="8">
        <v>1</v>
      </c>
      <c r="D9" s="15" t="s">
        <v>111</v>
      </c>
      <c r="E9" s="15" t="s">
        <v>111</v>
      </c>
      <c r="F9" s="27" t="s">
        <v>110</v>
      </c>
      <c r="G9" s="37" t="s">
        <v>112</v>
      </c>
      <c r="H9" s="28" t="s">
        <v>113</v>
      </c>
      <c r="J9" s="44"/>
    </row>
    <row r="10" spans="2:10" ht="27.75" customHeight="1" x14ac:dyDescent="0.25">
      <c r="B10" s="291" t="s">
        <v>13</v>
      </c>
      <c r="C10" s="291"/>
      <c r="D10" s="13" t="s">
        <v>54</v>
      </c>
      <c r="E10" s="13" t="s">
        <v>55</v>
      </c>
      <c r="F10" s="13" t="s">
        <v>29</v>
      </c>
      <c r="G10" s="13" t="s">
        <v>30</v>
      </c>
      <c r="H10" s="13" t="s">
        <v>56</v>
      </c>
      <c r="J10" s="44" t="e">
        <f>INDEX(D5:H9,K5,J5)</f>
        <v>#VALUE!</v>
      </c>
    </row>
    <row r="11" spans="2:10" ht="24.75" customHeight="1" x14ac:dyDescent="0.25">
      <c r="B11" s="291" t="s">
        <v>27</v>
      </c>
      <c r="C11" s="291"/>
      <c r="D11" s="12">
        <v>1</v>
      </c>
      <c r="E11" s="12">
        <v>2</v>
      </c>
      <c r="F11" s="12">
        <v>3</v>
      </c>
      <c r="G11" s="12">
        <v>4</v>
      </c>
      <c r="H11" s="12">
        <v>5</v>
      </c>
    </row>
  </sheetData>
  <mergeCells count="4">
    <mergeCell ref="B3:H3"/>
    <mergeCell ref="D4:H4"/>
    <mergeCell ref="B10:C10"/>
    <mergeCell ref="B11:C11"/>
  </mergeCells>
  <pageMargins left="0.7" right="0.7" top="0.75" bottom="0.75" header="0.3" footer="0.3"/>
  <pageSetup orientation="portrait" horizontalDpi="4294967293"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3399"/>
  </sheetPr>
  <dimension ref="A1:V156"/>
  <sheetViews>
    <sheetView topLeftCell="B138" zoomScale="70" zoomScaleNormal="70" workbookViewId="0">
      <selection activeCell="D153" sqref="D153"/>
    </sheetView>
  </sheetViews>
  <sheetFormatPr baseColWidth="10" defaultRowHeight="15" x14ac:dyDescent="0.25"/>
  <cols>
    <col min="2" max="2" width="40.85546875" style="67" customWidth="1"/>
    <col min="3" max="3" width="61" customWidth="1"/>
    <col min="4" max="4" width="59.7109375" customWidth="1"/>
    <col min="5" max="5" width="21.7109375" style="36" customWidth="1"/>
    <col min="6" max="6" width="9.140625" style="36" hidden="1" customWidth="1"/>
    <col min="7" max="7" width="22.7109375" style="36" customWidth="1"/>
    <col min="8" max="8" width="5.140625" style="36" hidden="1" customWidth="1"/>
    <col min="9" max="9" width="25" style="36" customWidth="1"/>
    <col min="10" max="10" width="6.28515625" style="36" hidden="1" customWidth="1"/>
    <col min="11" max="11" width="26.140625" style="36" customWidth="1"/>
    <col min="12" max="12" width="7.5703125" style="36" hidden="1" customWidth="1"/>
    <col min="13" max="13" width="17.7109375" style="36" customWidth="1"/>
    <col min="14" max="14" width="7.140625" style="36" hidden="1" customWidth="1"/>
    <col min="15" max="15" width="27.5703125" style="36" customWidth="1"/>
    <col min="16" max="16" width="9" style="36" hidden="1" customWidth="1"/>
    <col min="17" max="17" width="20.28515625" style="36" customWidth="1"/>
    <col min="18" max="18" width="11" style="36" hidden="1" customWidth="1"/>
    <col min="19" max="19" width="12" style="36" hidden="1" customWidth="1"/>
    <col min="20" max="20" width="14" style="36" customWidth="1"/>
    <col min="21" max="21" width="16.7109375" hidden="1" customWidth="1"/>
    <col min="22" max="22" width="19.28515625" customWidth="1"/>
    <col min="24" max="24" width="11.85546875" bestFit="1" customWidth="1"/>
  </cols>
  <sheetData>
    <row r="1" spans="1:22" ht="15.75" x14ac:dyDescent="0.25">
      <c r="A1" s="268" t="s">
        <v>197</v>
      </c>
      <c r="B1" s="268"/>
      <c r="C1" s="268"/>
      <c r="D1" s="268"/>
      <c r="E1" s="268"/>
      <c r="F1" s="268"/>
      <c r="G1" s="268"/>
      <c r="H1" s="268"/>
      <c r="I1" s="268"/>
      <c r="J1" s="268"/>
      <c r="K1" s="268"/>
      <c r="L1" s="268"/>
      <c r="M1" s="268"/>
      <c r="N1" s="268"/>
      <c r="O1" s="268"/>
      <c r="P1" s="268"/>
      <c r="Q1" s="268"/>
      <c r="R1" s="268"/>
      <c r="S1" s="268"/>
      <c r="T1" s="268"/>
      <c r="U1" s="268"/>
      <c r="V1" s="268"/>
    </row>
    <row r="2" spans="1:22" s="36" customFormat="1" ht="57" x14ac:dyDescent="0.25">
      <c r="A2" s="296" t="s">
        <v>1</v>
      </c>
      <c r="B2" s="296" t="s">
        <v>0</v>
      </c>
      <c r="C2" s="296" t="s">
        <v>34</v>
      </c>
      <c r="D2" s="296" t="s">
        <v>15</v>
      </c>
      <c r="E2" s="295" t="s">
        <v>35</v>
      </c>
      <c r="F2" s="295"/>
      <c r="G2" s="295"/>
      <c r="H2" s="101"/>
      <c r="I2" s="101" t="s">
        <v>157</v>
      </c>
      <c r="J2" s="101"/>
      <c r="K2" s="101" t="s">
        <v>158</v>
      </c>
      <c r="L2" s="101"/>
      <c r="M2" s="101" t="s">
        <v>160</v>
      </c>
      <c r="N2" s="101"/>
      <c r="O2" s="101" t="s">
        <v>162</v>
      </c>
      <c r="P2" s="101"/>
      <c r="Q2" s="101" t="s">
        <v>164</v>
      </c>
      <c r="R2" s="101"/>
      <c r="S2" s="295" t="s">
        <v>195</v>
      </c>
      <c r="T2" s="295"/>
      <c r="U2" s="295"/>
      <c r="V2" s="295"/>
    </row>
    <row r="3" spans="1:22" s="36" customFormat="1" ht="127.5" x14ac:dyDescent="0.25">
      <c r="A3" s="296"/>
      <c r="B3" s="296"/>
      <c r="C3" s="296"/>
      <c r="D3" s="296"/>
      <c r="E3" s="102" t="s">
        <v>154</v>
      </c>
      <c r="F3" s="102" t="s">
        <v>146</v>
      </c>
      <c r="G3" s="102" t="s">
        <v>155</v>
      </c>
      <c r="H3" s="102" t="s">
        <v>146</v>
      </c>
      <c r="I3" s="102" t="s">
        <v>156</v>
      </c>
      <c r="J3" s="102" t="s">
        <v>146</v>
      </c>
      <c r="K3" s="102" t="s">
        <v>159</v>
      </c>
      <c r="L3" s="102" t="s">
        <v>146</v>
      </c>
      <c r="M3" s="102" t="s">
        <v>161</v>
      </c>
      <c r="N3" s="102" t="s">
        <v>146</v>
      </c>
      <c r="O3" s="102" t="s">
        <v>163</v>
      </c>
      <c r="P3" s="102" t="s">
        <v>146</v>
      </c>
      <c r="Q3" s="102" t="s">
        <v>196</v>
      </c>
      <c r="R3" s="102" t="s">
        <v>146</v>
      </c>
      <c r="S3" s="102" t="s">
        <v>185</v>
      </c>
      <c r="T3" s="102" t="s">
        <v>186</v>
      </c>
      <c r="U3" s="102" t="s">
        <v>187</v>
      </c>
      <c r="V3" s="102" t="s">
        <v>204</v>
      </c>
    </row>
    <row r="4" spans="1:22" ht="28.5" x14ac:dyDescent="0.25">
      <c r="A4" s="292">
        <v>1</v>
      </c>
      <c r="B4" s="254" t="str">
        <f>'1. Identificación del riesgo'!C12</f>
        <v>Direccionar  en favor de terceros, orientaciones para la formulación de planes, proyectos programas, políticas o estrategias, contraviniendo normas, procedimientos, instancias y lineamientos institucionales y/o legales</v>
      </c>
      <c r="C4" s="65" t="str">
        <f>'2. Descripción del Riesgo'!D10</f>
        <v>Concentración de poder</v>
      </c>
      <c r="D4" s="65" t="str">
        <f>'5. Diseño de Controles'!F4</f>
        <v>Actualización y socialización de la matriz de responsabilidades institucional</v>
      </c>
      <c r="E4" s="66" t="s">
        <v>165</v>
      </c>
      <c r="F4" s="66">
        <f t="shared" ref="F4:F67" si="0">IF(E4="ASIGNADO","15")+IF(E4="NO ASIGNADO","0")</f>
        <v>15</v>
      </c>
      <c r="G4" s="66" t="s">
        <v>167</v>
      </c>
      <c r="H4" s="66">
        <f t="shared" ref="H4" si="1">IF(G4="ADECUADO","15")+IF(E4="INADECUADO","0")</f>
        <v>15</v>
      </c>
      <c r="I4" s="66" t="s">
        <v>169</v>
      </c>
      <c r="J4" s="66">
        <f t="shared" ref="J4:J67" si="2">IF(I4="OPORTUNA","15")+IF(I4="INOPORTUNA","0")</f>
        <v>15</v>
      </c>
      <c r="K4" s="66" t="s">
        <v>182</v>
      </c>
      <c r="L4" s="66">
        <f t="shared" ref="L4:L67" si="3">IF(K4="PREVENIR","15")+IF(K4="DETECTAR","10")+ IF(K4="NO ES UN CONTROL","0")</f>
        <v>15</v>
      </c>
      <c r="M4" s="66" t="s">
        <v>174</v>
      </c>
      <c r="N4" s="66">
        <f t="shared" ref="N4:N67" si="4">IF(M4="CONFIABLE",15,0)</f>
        <v>15</v>
      </c>
      <c r="O4" s="66" t="s">
        <v>178</v>
      </c>
      <c r="P4" s="66">
        <f t="shared" ref="P4:P67" si="5">IF(O4="SE INVESTIGAN Y RESUELVEN OPORTUNAMENTE",15,0)</f>
        <v>15</v>
      </c>
      <c r="Q4" s="66" t="s">
        <v>177</v>
      </c>
      <c r="R4" s="66">
        <f>IF(Q4="COMPLETA","10")+IF(Q4="INCOMPLETA","5")+ IF(Q4="NO EXISTE","0")</f>
        <v>10</v>
      </c>
      <c r="S4" s="66">
        <f>F4+H4+J4+L4+N4+P4+R4</f>
        <v>100</v>
      </c>
      <c r="T4" s="103" t="str">
        <f>IF(S4&lt;=85,"DÉBIL",IF(S4&lt;=95,"MODERADO",IF(S4&lt;=100,"FUERTE","error")))</f>
        <v>FUERTE</v>
      </c>
      <c r="U4" s="294">
        <f>AVERAGE(S4:S6)</f>
        <v>100</v>
      </c>
      <c r="V4" s="293" t="str">
        <f>IF(U4=100,"FUERTE",IF(AND(U4&gt;=50,U4&lt;100),"MODERADO","DÉBIL"))</f>
        <v>FUERTE</v>
      </c>
    </row>
    <row r="5" spans="1:22" ht="57" x14ac:dyDescent="0.25">
      <c r="A5" s="292"/>
      <c r="B5" s="254"/>
      <c r="C5" s="65" t="str">
        <f>'2. Descripción del Riesgo'!D11</f>
        <v>Inobservancia de políticas institucionales y de operaciones, procedimientos, caracterizaciones de los procesos, funciones y roles.</v>
      </c>
      <c r="D5" s="65" t="str">
        <f>'5. Diseño de Controles'!F5</f>
        <v xml:space="preserve">Desarrollar actividades de inducción y reinducción, relacionadas con políticas de operación, políticas y lineamientos institucionales y manuales de funciones y procedimientos, y matriz de responsabilidades </v>
      </c>
      <c r="E5" s="66" t="s">
        <v>165</v>
      </c>
      <c r="F5" s="66">
        <f t="shared" si="0"/>
        <v>15</v>
      </c>
      <c r="G5" s="66" t="s">
        <v>167</v>
      </c>
      <c r="H5" s="66">
        <f t="shared" ref="H5:H68" si="6">IF(G5="ADECUADO","15")+IF(E5="INADECUADO","0")</f>
        <v>15</v>
      </c>
      <c r="I5" s="66" t="s">
        <v>169</v>
      </c>
      <c r="J5" s="66">
        <f t="shared" si="2"/>
        <v>15</v>
      </c>
      <c r="K5" s="66" t="s">
        <v>182</v>
      </c>
      <c r="L5" s="66">
        <f t="shared" si="3"/>
        <v>15</v>
      </c>
      <c r="M5" s="66" t="s">
        <v>174</v>
      </c>
      <c r="N5" s="66">
        <f t="shared" si="4"/>
        <v>15</v>
      </c>
      <c r="O5" s="66" t="s">
        <v>178</v>
      </c>
      <c r="P5" s="66">
        <f t="shared" si="5"/>
        <v>15</v>
      </c>
      <c r="Q5" s="66" t="s">
        <v>177</v>
      </c>
      <c r="R5" s="66">
        <f t="shared" ref="R5:R68" si="7">IF(Q5="COMPLETA","10")+IF(Q5="INCOMPLETA","5")+ IF(Q5="NO EXISTE","0")</f>
        <v>10</v>
      </c>
      <c r="S5" s="66">
        <f t="shared" ref="S5:S68" si="8">F5+H5+J5+L5+N5+P5+R5</f>
        <v>100</v>
      </c>
      <c r="T5" s="103" t="str">
        <f t="shared" ref="T5:T68" si="9">IF(S5&lt;=85,"DÉBIL",IF(S5&lt;=95,"MODERADO",IF(S5&lt;=100,"FUERTE","error")))</f>
        <v>FUERTE</v>
      </c>
      <c r="U5" s="294"/>
      <c r="V5" s="293"/>
    </row>
    <row r="6" spans="1:22" ht="28.5" x14ac:dyDescent="0.25">
      <c r="A6" s="292"/>
      <c r="B6" s="254"/>
      <c r="C6" s="65" t="str">
        <f>'2. Descripción del Riesgo'!D12</f>
        <v xml:space="preserve">Inoperatividad del Modelo de Operación por Procesos y del Sistema Integrado de Planeación y Gestión. </v>
      </c>
      <c r="D6" s="65" t="str">
        <f>'5. Diseño de Controles'!F6</f>
        <v>Socialización sobre el Modelo de Operación por Procesos</v>
      </c>
      <c r="E6" s="66" t="s">
        <v>165</v>
      </c>
      <c r="F6" s="66">
        <f t="shared" si="0"/>
        <v>15</v>
      </c>
      <c r="G6" s="66" t="s">
        <v>167</v>
      </c>
      <c r="H6" s="66">
        <f t="shared" si="6"/>
        <v>15</v>
      </c>
      <c r="I6" s="66" t="s">
        <v>169</v>
      </c>
      <c r="J6" s="66">
        <f t="shared" si="2"/>
        <v>15</v>
      </c>
      <c r="K6" s="66" t="s">
        <v>182</v>
      </c>
      <c r="L6" s="66">
        <f t="shared" si="3"/>
        <v>15</v>
      </c>
      <c r="M6" s="66" t="s">
        <v>174</v>
      </c>
      <c r="N6" s="66">
        <f t="shared" si="4"/>
        <v>15</v>
      </c>
      <c r="O6" s="66" t="s">
        <v>178</v>
      </c>
      <c r="P6" s="66">
        <f t="shared" si="5"/>
        <v>15</v>
      </c>
      <c r="Q6" s="66" t="s">
        <v>177</v>
      </c>
      <c r="R6" s="66">
        <f t="shared" si="7"/>
        <v>10</v>
      </c>
      <c r="S6" s="66">
        <f t="shared" si="8"/>
        <v>100</v>
      </c>
      <c r="T6" s="103" t="str">
        <f t="shared" si="9"/>
        <v>FUERTE</v>
      </c>
      <c r="U6" s="294"/>
      <c r="V6" s="293"/>
    </row>
    <row r="7" spans="1:22" ht="28.5" customHeight="1" x14ac:dyDescent="0.25">
      <c r="A7" s="292">
        <v>2</v>
      </c>
      <c r="B7" s="254"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C7" s="65" t="str">
        <f>'2. Descripción del Riesgo'!D13</f>
        <v>Ausencia de mecanismos y/o procedimientos para la democratización institucional en los procesos de toma de decisiones</v>
      </c>
      <c r="D7" s="65" t="str">
        <f>'5. Diseño de Controles'!F7</f>
        <v>Establecimiento de Procedimientos para la democratización de decisiones, que impliquen la participación de funcionarios del nivel directivo  y acceso a la opinión pública cuando sea necesaria</v>
      </c>
      <c r="E7" s="66" t="s">
        <v>165</v>
      </c>
      <c r="F7" s="66">
        <f t="shared" si="0"/>
        <v>15</v>
      </c>
      <c r="G7" s="66" t="s">
        <v>167</v>
      </c>
      <c r="H7" s="66">
        <f t="shared" si="6"/>
        <v>15</v>
      </c>
      <c r="I7" s="66" t="s">
        <v>169</v>
      </c>
      <c r="J7" s="66">
        <f t="shared" si="2"/>
        <v>15</v>
      </c>
      <c r="K7" s="66" t="s">
        <v>182</v>
      </c>
      <c r="L7" s="66">
        <f t="shared" si="3"/>
        <v>15</v>
      </c>
      <c r="M7" s="66" t="s">
        <v>174</v>
      </c>
      <c r="N7" s="66">
        <f t="shared" si="4"/>
        <v>15</v>
      </c>
      <c r="O7" s="66" t="s">
        <v>178</v>
      </c>
      <c r="P7" s="66">
        <f t="shared" si="5"/>
        <v>15</v>
      </c>
      <c r="Q7" s="66" t="s">
        <v>177</v>
      </c>
      <c r="R7" s="66">
        <f t="shared" si="7"/>
        <v>10</v>
      </c>
      <c r="S7" s="66">
        <f t="shared" si="8"/>
        <v>100</v>
      </c>
      <c r="T7" s="103" t="str">
        <f t="shared" si="9"/>
        <v>FUERTE</v>
      </c>
      <c r="U7" s="294">
        <f t="shared" ref="U7" si="10">AVERAGE(S7:S9)</f>
        <v>100</v>
      </c>
      <c r="V7" s="293" t="str">
        <f t="shared" ref="V7" si="11">IF(U7=100,"FUERTE",IF(AND(U7&gt;=50,U7&lt;100),"MODERADO","DÉBIL"))</f>
        <v>FUERTE</v>
      </c>
    </row>
    <row r="8" spans="1:22" ht="28.5" x14ac:dyDescent="0.25">
      <c r="A8" s="292"/>
      <c r="B8" s="254"/>
      <c r="C8" s="65" t="str">
        <f>'2. Descripción del Riesgo'!D14</f>
        <v>Indebida asignación o desconocimiento sobre la asignación de roles y competencias laborales (Manual de Funciones)</v>
      </c>
      <c r="D8" s="65" t="str">
        <f>'5. Diseño de Controles'!F8</f>
        <v>Analizar el Manual de Funciones y Comepetencias Laborales</v>
      </c>
      <c r="E8" s="66" t="s">
        <v>165</v>
      </c>
      <c r="F8" s="66">
        <f t="shared" si="0"/>
        <v>15</v>
      </c>
      <c r="G8" s="66" t="s">
        <v>167</v>
      </c>
      <c r="H8" s="66">
        <f t="shared" si="6"/>
        <v>15</v>
      </c>
      <c r="I8" s="66" t="s">
        <v>169</v>
      </c>
      <c r="J8" s="66">
        <f t="shared" si="2"/>
        <v>15</v>
      </c>
      <c r="K8" s="66" t="s">
        <v>182</v>
      </c>
      <c r="L8" s="66">
        <f t="shared" si="3"/>
        <v>15</v>
      </c>
      <c r="M8" s="66" t="s">
        <v>174</v>
      </c>
      <c r="N8" s="66">
        <f t="shared" si="4"/>
        <v>15</v>
      </c>
      <c r="O8" s="66" t="s">
        <v>178</v>
      </c>
      <c r="P8" s="66">
        <f t="shared" si="5"/>
        <v>15</v>
      </c>
      <c r="Q8" s="66" t="s">
        <v>177</v>
      </c>
      <c r="R8" s="66">
        <f t="shared" si="7"/>
        <v>10</v>
      </c>
      <c r="S8" s="66">
        <f t="shared" si="8"/>
        <v>100</v>
      </c>
      <c r="T8" s="103" t="str">
        <f t="shared" si="9"/>
        <v>FUERTE</v>
      </c>
      <c r="U8" s="294"/>
      <c r="V8" s="293"/>
    </row>
    <row r="9" spans="1:22" ht="50.25" customHeight="1" x14ac:dyDescent="0.25">
      <c r="A9" s="292"/>
      <c r="B9" s="254"/>
      <c r="C9" s="65" t="str">
        <f>'2. Descripción del Riesgo'!D15</f>
        <v>Autoritarismo</v>
      </c>
      <c r="D9" s="65" t="str">
        <f>'5. Diseño de Controles'!F9</f>
        <v>Interiorización de la cultura de trabajo en equipo</v>
      </c>
      <c r="E9" s="66" t="s">
        <v>165</v>
      </c>
      <c r="F9" s="66">
        <f t="shared" si="0"/>
        <v>15</v>
      </c>
      <c r="G9" s="66" t="s">
        <v>167</v>
      </c>
      <c r="H9" s="66">
        <f t="shared" si="6"/>
        <v>15</v>
      </c>
      <c r="I9" s="66" t="s">
        <v>169</v>
      </c>
      <c r="J9" s="66">
        <f t="shared" si="2"/>
        <v>15</v>
      </c>
      <c r="K9" s="66" t="s">
        <v>182</v>
      </c>
      <c r="L9" s="66">
        <f t="shared" si="3"/>
        <v>15</v>
      </c>
      <c r="M9" s="66" t="s">
        <v>174</v>
      </c>
      <c r="N9" s="66">
        <f t="shared" si="4"/>
        <v>15</v>
      </c>
      <c r="O9" s="66" t="s">
        <v>178</v>
      </c>
      <c r="P9" s="66">
        <f t="shared" si="5"/>
        <v>15</v>
      </c>
      <c r="Q9" s="66" t="s">
        <v>177</v>
      </c>
      <c r="R9" s="66">
        <f t="shared" si="7"/>
        <v>10</v>
      </c>
      <c r="S9" s="66">
        <f t="shared" si="8"/>
        <v>100</v>
      </c>
      <c r="T9" s="103" t="str">
        <f t="shared" si="9"/>
        <v>FUERTE</v>
      </c>
      <c r="U9" s="294"/>
      <c r="V9" s="293"/>
    </row>
    <row r="10" spans="1:22" ht="57" customHeight="1" x14ac:dyDescent="0.25">
      <c r="A10" s="292">
        <v>3</v>
      </c>
      <c r="B10" s="254" t="str">
        <f>'1. Identificación del riesgo'!C14</f>
        <v>Alteración de los resultados de evaluación de los planes de acción, anticorrupción, mapas de riesgos u otros, con el fin de ocultar deficiencias o incumplimiento de metas y de actividades.</v>
      </c>
      <c r="C10" s="65" t="str">
        <f>'2. Descripción del Riesgo'!D16</f>
        <v>Inadecuado seguimiento de la oficina de control interno a los avances del planes institucionales y mapas de riesgos.</v>
      </c>
      <c r="D10" s="65" t="str">
        <f>'5. Diseño de Controles'!F10</f>
        <v>Socialización sobre el Modelo de Operación por Procesos</v>
      </c>
      <c r="E10" s="66" t="s">
        <v>165</v>
      </c>
      <c r="F10" s="66">
        <f t="shared" si="0"/>
        <v>15</v>
      </c>
      <c r="G10" s="66" t="s">
        <v>167</v>
      </c>
      <c r="H10" s="66">
        <f t="shared" si="6"/>
        <v>15</v>
      </c>
      <c r="I10" s="66" t="s">
        <v>169</v>
      </c>
      <c r="J10" s="66">
        <f t="shared" si="2"/>
        <v>15</v>
      </c>
      <c r="K10" s="66" t="s">
        <v>182</v>
      </c>
      <c r="L10" s="66">
        <f t="shared" si="3"/>
        <v>15</v>
      </c>
      <c r="M10" s="66" t="s">
        <v>174</v>
      </c>
      <c r="N10" s="66">
        <f t="shared" si="4"/>
        <v>15</v>
      </c>
      <c r="O10" s="66" t="s">
        <v>178</v>
      </c>
      <c r="P10" s="66">
        <f t="shared" si="5"/>
        <v>15</v>
      </c>
      <c r="Q10" s="66" t="s">
        <v>177</v>
      </c>
      <c r="R10" s="66">
        <f t="shared" si="7"/>
        <v>10</v>
      </c>
      <c r="S10" s="66">
        <f t="shared" si="8"/>
        <v>100</v>
      </c>
      <c r="T10" s="103" t="str">
        <f t="shared" si="9"/>
        <v>FUERTE</v>
      </c>
      <c r="U10" s="294">
        <f t="shared" ref="U10" si="12">AVERAGE(S10:S12)</f>
        <v>100</v>
      </c>
      <c r="V10" s="293" t="str">
        <f t="shared" ref="V10" si="13">IF(U10=100,"FUERTE",IF(AND(U10&gt;=50,U10&lt;100),"MODERADO","DÉBIL"))</f>
        <v>FUERTE</v>
      </c>
    </row>
    <row r="11" spans="1:22" ht="28.5" x14ac:dyDescent="0.25">
      <c r="A11" s="292"/>
      <c r="B11" s="254"/>
      <c r="C11" s="65" t="str">
        <f>'2. Descripción del Riesgo'!D17</f>
        <v>Ausencia de mecanismo, procedimientos o instrumentos de monitoreo y seguimiento a la planeación institucional</v>
      </c>
      <c r="D11" s="65" t="str">
        <f>'5. Diseño de Controles'!F11</f>
        <v xml:space="preserve">Difundir el manual de funciones, las caracterizaciones de los procesos y los procedimientos internos </v>
      </c>
      <c r="E11" s="66" t="s">
        <v>165</v>
      </c>
      <c r="F11" s="66">
        <f t="shared" si="0"/>
        <v>15</v>
      </c>
      <c r="G11" s="66" t="s">
        <v>167</v>
      </c>
      <c r="H11" s="66">
        <f t="shared" si="6"/>
        <v>15</v>
      </c>
      <c r="I11" s="66" t="s">
        <v>169</v>
      </c>
      <c r="J11" s="66">
        <f t="shared" si="2"/>
        <v>15</v>
      </c>
      <c r="K11" s="66" t="s">
        <v>182</v>
      </c>
      <c r="L11" s="66">
        <f t="shared" si="3"/>
        <v>15</v>
      </c>
      <c r="M11" s="66" t="s">
        <v>174</v>
      </c>
      <c r="N11" s="66">
        <f t="shared" si="4"/>
        <v>15</v>
      </c>
      <c r="O11" s="66" t="s">
        <v>178</v>
      </c>
      <c r="P11" s="66">
        <f t="shared" si="5"/>
        <v>15</v>
      </c>
      <c r="Q11" s="66" t="s">
        <v>177</v>
      </c>
      <c r="R11" s="66">
        <f t="shared" si="7"/>
        <v>10</v>
      </c>
      <c r="S11" s="66">
        <f t="shared" si="8"/>
        <v>100</v>
      </c>
      <c r="T11" s="103" t="str">
        <f t="shared" si="9"/>
        <v>FUERTE</v>
      </c>
      <c r="U11" s="294"/>
      <c r="V11" s="293"/>
    </row>
    <row r="12" spans="1:22" ht="28.5" customHeight="1" x14ac:dyDescent="0.25">
      <c r="A12" s="292"/>
      <c r="B12" s="254"/>
      <c r="C12" s="65" t="str">
        <f>'2. Descripción del Riesgo'!D18</f>
        <v>Falta de integridad en la gestión institucional</v>
      </c>
      <c r="D12" s="65" t="str">
        <f>'5. Diseño de Controles'!F12</f>
        <v>Implementación y Socialización del Código de Integridad, que implique el desarrollo institucional de la caja de herramientas (encuestas, compromisos, plan de acción)</v>
      </c>
      <c r="E12" s="66" t="s">
        <v>165</v>
      </c>
      <c r="F12" s="66">
        <f t="shared" si="0"/>
        <v>15</v>
      </c>
      <c r="G12" s="66" t="s">
        <v>167</v>
      </c>
      <c r="H12" s="66">
        <f t="shared" si="6"/>
        <v>15</v>
      </c>
      <c r="I12" s="66" t="s">
        <v>169</v>
      </c>
      <c r="J12" s="66">
        <f t="shared" si="2"/>
        <v>15</v>
      </c>
      <c r="K12" s="66" t="s">
        <v>182</v>
      </c>
      <c r="L12" s="66">
        <f t="shared" si="3"/>
        <v>15</v>
      </c>
      <c r="M12" s="66" t="s">
        <v>174</v>
      </c>
      <c r="N12" s="66">
        <f t="shared" si="4"/>
        <v>15</v>
      </c>
      <c r="O12" s="66" t="s">
        <v>178</v>
      </c>
      <c r="P12" s="66">
        <f t="shared" si="5"/>
        <v>15</v>
      </c>
      <c r="Q12" s="66" t="s">
        <v>177</v>
      </c>
      <c r="R12" s="66">
        <f t="shared" si="7"/>
        <v>10</v>
      </c>
      <c r="S12" s="66">
        <f t="shared" si="8"/>
        <v>100</v>
      </c>
      <c r="T12" s="103" t="str">
        <f t="shared" si="9"/>
        <v>FUERTE</v>
      </c>
      <c r="U12" s="294"/>
      <c r="V12" s="293"/>
    </row>
    <row r="13" spans="1:22" ht="28.5" x14ac:dyDescent="0.25">
      <c r="A13" s="292">
        <v>4</v>
      </c>
      <c r="B13" s="254" t="str">
        <f>'1. Identificación del riesgo'!C15</f>
        <v>Obstaculizar el control social ciudadano, restringiendo o limitando el acceso a la información pública, a través del ocultamiento de la información o la exposición de esta de manea incompleta, desactualizada o inaccesible.</v>
      </c>
      <c r="C13" s="65" t="str">
        <f>'2. Descripción del Riesgo'!D19</f>
        <v xml:space="preserve">Desconocimiento de la información obligatoria que se debe publicar o divulgar, sus atributos y características. </v>
      </c>
      <c r="D13" s="65" t="str">
        <f>'5. Diseño de Controles'!F13</f>
        <v xml:space="preserve">Realizar una capacitación sobre Información mínima que debe publicarse por exigencia de la ley de Transparencia </v>
      </c>
      <c r="E13" s="66" t="s">
        <v>165</v>
      </c>
      <c r="F13" s="66">
        <f t="shared" si="0"/>
        <v>15</v>
      </c>
      <c r="G13" s="66" t="s">
        <v>167</v>
      </c>
      <c r="H13" s="66">
        <f t="shared" si="6"/>
        <v>15</v>
      </c>
      <c r="I13" s="66" t="s">
        <v>169</v>
      </c>
      <c r="J13" s="66">
        <f t="shared" si="2"/>
        <v>15</v>
      </c>
      <c r="K13" s="66" t="s">
        <v>182</v>
      </c>
      <c r="L13" s="66">
        <f t="shared" si="3"/>
        <v>15</v>
      </c>
      <c r="M13" s="66" t="s">
        <v>174</v>
      </c>
      <c r="N13" s="66">
        <f t="shared" si="4"/>
        <v>15</v>
      </c>
      <c r="O13" s="66" t="s">
        <v>178</v>
      </c>
      <c r="P13" s="66">
        <f t="shared" si="5"/>
        <v>15</v>
      </c>
      <c r="Q13" s="66" t="s">
        <v>177</v>
      </c>
      <c r="R13" s="66">
        <f t="shared" si="7"/>
        <v>10</v>
      </c>
      <c r="S13" s="66">
        <f t="shared" si="8"/>
        <v>100</v>
      </c>
      <c r="T13" s="103" t="str">
        <f t="shared" si="9"/>
        <v>FUERTE</v>
      </c>
      <c r="U13" s="294">
        <f t="shared" ref="U13" si="14">AVERAGE(S13:S15)</f>
        <v>100</v>
      </c>
      <c r="V13" s="293" t="str">
        <f t="shared" ref="V13" si="15">IF(U13=100,"FUERTE",IF(AND(U13&gt;=50,U13&lt;100),"MODERADO","DÉBIL"))</f>
        <v>FUERTE</v>
      </c>
    </row>
    <row r="14" spans="1:22" ht="42.75" x14ac:dyDescent="0.25">
      <c r="A14" s="292"/>
      <c r="B14" s="254"/>
      <c r="C14" s="65" t="str">
        <f>'2. Descripción del Riesgo'!D20</f>
        <v xml:space="preserve">Aversión al control social </v>
      </c>
      <c r="D14" s="65" t="str">
        <f>'5. Diseño de Controles'!F14</f>
        <v xml:space="preserve">Promover el control social mediante actos de formación y de empoderamiento dirigidos a la ciudadanía, y de transparencia dirigido a los funcionarios de la entidad </v>
      </c>
      <c r="E14" s="66" t="s">
        <v>165</v>
      </c>
      <c r="F14" s="66">
        <f t="shared" si="0"/>
        <v>15</v>
      </c>
      <c r="G14" s="66" t="s">
        <v>167</v>
      </c>
      <c r="H14" s="66">
        <f t="shared" si="6"/>
        <v>15</v>
      </c>
      <c r="I14" s="66" t="s">
        <v>169</v>
      </c>
      <c r="J14" s="66">
        <f t="shared" si="2"/>
        <v>15</v>
      </c>
      <c r="K14" s="66" t="s">
        <v>182</v>
      </c>
      <c r="L14" s="66">
        <f t="shared" si="3"/>
        <v>15</v>
      </c>
      <c r="M14" s="66" t="s">
        <v>174</v>
      </c>
      <c r="N14" s="66">
        <f t="shared" si="4"/>
        <v>15</v>
      </c>
      <c r="O14" s="66" t="s">
        <v>178</v>
      </c>
      <c r="P14" s="66">
        <f t="shared" si="5"/>
        <v>15</v>
      </c>
      <c r="Q14" s="66" t="s">
        <v>177</v>
      </c>
      <c r="R14" s="66">
        <f t="shared" si="7"/>
        <v>10</v>
      </c>
      <c r="S14" s="66">
        <f t="shared" si="8"/>
        <v>100</v>
      </c>
      <c r="T14" s="103" t="str">
        <f t="shared" si="9"/>
        <v>FUERTE</v>
      </c>
      <c r="U14" s="294"/>
      <c r="V14" s="293"/>
    </row>
    <row r="15" spans="1:22" ht="57" x14ac:dyDescent="0.25">
      <c r="A15" s="292"/>
      <c r="B15" s="254"/>
      <c r="C15" s="65" t="str">
        <f>'2. Descripción del Riesgo'!D21</f>
        <v xml:space="preserve">Deficientes controles internos </v>
      </c>
      <c r="D15" s="65" t="str">
        <f>'5. Diseño de Controles'!F15</f>
        <v>Aplicar una matriz de seguimiento a la publicación de  información mínima obligatoria de acuerdo con la Ley de Transparencia y de Acceso a la Información Pública y otros lineamientos de exposición de información</v>
      </c>
      <c r="E15" s="66" t="s">
        <v>165</v>
      </c>
      <c r="F15" s="66">
        <f t="shared" si="0"/>
        <v>15</v>
      </c>
      <c r="G15" s="66" t="s">
        <v>167</v>
      </c>
      <c r="H15" s="66">
        <f t="shared" si="6"/>
        <v>15</v>
      </c>
      <c r="I15" s="66" t="s">
        <v>169</v>
      </c>
      <c r="J15" s="66">
        <f t="shared" si="2"/>
        <v>15</v>
      </c>
      <c r="K15" s="66" t="s">
        <v>182</v>
      </c>
      <c r="L15" s="66">
        <f t="shared" si="3"/>
        <v>15</v>
      </c>
      <c r="M15" s="66" t="s">
        <v>174</v>
      </c>
      <c r="N15" s="66">
        <f t="shared" si="4"/>
        <v>15</v>
      </c>
      <c r="O15" s="66" t="s">
        <v>178</v>
      </c>
      <c r="P15" s="66">
        <f t="shared" si="5"/>
        <v>15</v>
      </c>
      <c r="Q15" s="66" t="s">
        <v>177</v>
      </c>
      <c r="R15" s="66">
        <f t="shared" si="7"/>
        <v>10</v>
      </c>
      <c r="S15" s="66">
        <f t="shared" si="8"/>
        <v>100</v>
      </c>
      <c r="T15" s="103" t="str">
        <f t="shared" si="9"/>
        <v>FUERTE</v>
      </c>
      <c r="U15" s="294"/>
      <c r="V15" s="293"/>
    </row>
    <row r="16" spans="1:22" ht="57" x14ac:dyDescent="0.25">
      <c r="A16" s="292">
        <v>5</v>
      </c>
      <c r="B16" s="254" t="str">
        <f>'1. Identificación del riesgo'!C16</f>
        <v>Ceder, comercializar o facilitar información confidencial, reservada o clasificada de carácter institucional, a cambio de prebendas o beneficios, que represente en manos de terceros, riesgos para la integridad de la entidad o de sus funcionarios.</v>
      </c>
      <c r="C16" s="65" t="str">
        <f>'2. Descripción del Riesgo'!D22</f>
        <v>Falta de valores, tráfico de influencia, sobornos</v>
      </c>
      <c r="D16" s="65" t="str">
        <f>'5. Diseño de Controles'!F16</f>
        <v xml:space="preserve">Realizar una capacitación sobre Valores y principios para promover la rectitud, el código de integridad del servidor público, el respeto a la información reservada, clasificada y sensible, a los datos personales y al erario público. </v>
      </c>
      <c r="E16" s="66" t="s">
        <v>165</v>
      </c>
      <c r="F16" s="66">
        <f t="shared" si="0"/>
        <v>15</v>
      </c>
      <c r="G16" s="66" t="s">
        <v>167</v>
      </c>
      <c r="H16" s="66">
        <f t="shared" si="6"/>
        <v>15</v>
      </c>
      <c r="I16" s="66" t="s">
        <v>169</v>
      </c>
      <c r="J16" s="66">
        <f t="shared" si="2"/>
        <v>15</v>
      </c>
      <c r="K16" s="66" t="s">
        <v>182</v>
      </c>
      <c r="L16" s="66">
        <f t="shared" si="3"/>
        <v>15</v>
      </c>
      <c r="M16" s="66" t="s">
        <v>174</v>
      </c>
      <c r="N16" s="66">
        <f t="shared" si="4"/>
        <v>15</v>
      </c>
      <c r="O16" s="66" t="s">
        <v>178</v>
      </c>
      <c r="P16" s="66">
        <f t="shared" si="5"/>
        <v>15</v>
      </c>
      <c r="Q16" s="66" t="s">
        <v>177</v>
      </c>
      <c r="R16" s="66">
        <f t="shared" si="7"/>
        <v>10</v>
      </c>
      <c r="S16" s="66">
        <f t="shared" si="8"/>
        <v>100</v>
      </c>
      <c r="T16" s="103" t="str">
        <f t="shared" si="9"/>
        <v>FUERTE</v>
      </c>
      <c r="U16" s="294">
        <f t="shared" ref="U16" si="16">AVERAGE(S16:S18)</f>
        <v>100</v>
      </c>
      <c r="V16" s="293" t="str">
        <f t="shared" ref="V16" si="17">IF(U16=100,"FUERTE",IF(AND(U16&gt;=50,U16&lt;100),"MODERADO","DÉBIL"))</f>
        <v>FUERTE</v>
      </c>
    </row>
    <row r="17" spans="1:22" ht="28.5" x14ac:dyDescent="0.25">
      <c r="A17" s="292"/>
      <c r="B17" s="254"/>
      <c r="C17" s="65">
        <f>'2. Descripción del Riesgo'!D23</f>
        <v>0</v>
      </c>
      <c r="D17" s="65">
        <f>'5. Diseño de Controles'!F17</f>
        <v>0</v>
      </c>
      <c r="E17" s="66" t="s">
        <v>165</v>
      </c>
      <c r="F17" s="66">
        <f t="shared" si="0"/>
        <v>15</v>
      </c>
      <c r="G17" s="66" t="s">
        <v>167</v>
      </c>
      <c r="H17" s="66">
        <f t="shared" si="6"/>
        <v>15</v>
      </c>
      <c r="I17" s="66" t="s">
        <v>169</v>
      </c>
      <c r="J17" s="66">
        <f t="shared" si="2"/>
        <v>15</v>
      </c>
      <c r="K17" s="66" t="s">
        <v>182</v>
      </c>
      <c r="L17" s="66">
        <f t="shared" si="3"/>
        <v>15</v>
      </c>
      <c r="M17" s="66" t="s">
        <v>174</v>
      </c>
      <c r="N17" s="66">
        <f t="shared" si="4"/>
        <v>15</v>
      </c>
      <c r="O17" s="66" t="s">
        <v>178</v>
      </c>
      <c r="P17" s="66">
        <f t="shared" si="5"/>
        <v>15</v>
      </c>
      <c r="Q17" s="66" t="s">
        <v>177</v>
      </c>
      <c r="R17" s="66">
        <f t="shared" si="7"/>
        <v>10</v>
      </c>
      <c r="S17" s="66">
        <f t="shared" si="8"/>
        <v>100</v>
      </c>
      <c r="T17" s="103" t="str">
        <f t="shared" si="9"/>
        <v>FUERTE</v>
      </c>
      <c r="U17" s="294"/>
      <c r="V17" s="293"/>
    </row>
    <row r="18" spans="1:22" ht="28.5" x14ac:dyDescent="0.25">
      <c r="A18" s="292"/>
      <c r="B18" s="254"/>
      <c r="C18" s="65">
        <f>'2. Descripción del Riesgo'!D24</f>
        <v>0</v>
      </c>
      <c r="D18" s="65">
        <f>'5. Diseño de Controles'!F18</f>
        <v>0</v>
      </c>
      <c r="E18" s="66" t="s">
        <v>165</v>
      </c>
      <c r="F18" s="66">
        <f t="shared" si="0"/>
        <v>15</v>
      </c>
      <c r="G18" s="66" t="s">
        <v>167</v>
      </c>
      <c r="H18" s="66">
        <f t="shared" si="6"/>
        <v>15</v>
      </c>
      <c r="I18" s="66" t="s">
        <v>169</v>
      </c>
      <c r="J18" s="66">
        <f t="shared" si="2"/>
        <v>15</v>
      </c>
      <c r="K18" s="66" t="s">
        <v>182</v>
      </c>
      <c r="L18" s="66">
        <f t="shared" si="3"/>
        <v>15</v>
      </c>
      <c r="M18" s="66" t="s">
        <v>174</v>
      </c>
      <c r="N18" s="66">
        <f t="shared" si="4"/>
        <v>15</v>
      </c>
      <c r="O18" s="66" t="s">
        <v>178</v>
      </c>
      <c r="P18" s="66">
        <f t="shared" si="5"/>
        <v>15</v>
      </c>
      <c r="Q18" s="66" t="s">
        <v>177</v>
      </c>
      <c r="R18" s="66">
        <f t="shared" si="7"/>
        <v>10</v>
      </c>
      <c r="S18" s="66">
        <f t="shared" si="8"/>
        <v>100</v>
      </c>
      <c r="T18" s="103" t="str">
        <f t="shared" si="9"/>
        <v>FUERTE</v>
      </c>
      <c r="U18" s="294"/>
      <c r="V18" s="293"/>
    </row>
    <row r="19" spans="1:22" ht="42.75" x14ac:dyDescent="0.25">
      <c r="A19" s="292">
        <v>6</v>
      </c>
      <c r="B19" s="254" t="str">
        <f>'1. Identificación del riesgo'!C17</f>
        <v>Proferir decisiones o elaborar informes de resultados amañados sobre cumplimiento de requisitos técnicos de Instituciones de educación para evitar sanciones (imposición, prórroga, modificación, terminación, cierre).</v>
      </c>
      <c r="C19" s="65" t="str">
        <f>'2. Descripción del Riesgo'!D25</f>
        <v>Clientelismo</v>
      </c>
      <c r="D19" s="65" t="str">
        <f>'5. Diseño de Controles'!F19</f>
        <v xml:space="preserve">Realizar una capacitación sobre Valores y principios para promover la rectitud, el código de integridad del servidor público  y el respeto por el erario público. </v>
      </c>
      <c r="E19" s="66" t="s">
        <v>165</v>
      </c>
      <c r="F19" s="66">
        <f t="shared" si="0"/>
        <v>15</v>
      </c>
      <c r="G19" s="66" t="s">
        <v>167</v>
      </c>
      <c r="H19" s="66">
        <f t="shared" si="6"/>
        <v>15</v>
      </c>
      <c r="I19" s="66" t="s">
        <v>169</v>
      </c>
      <c r="J19" s="66">
        <f t="shared" si="2"/>
        <v>15</v>
      </c>
      <c r="K19" s="66" t="s">
        <v>182</v>
      </c>
      <c r="L19" s="66">
        <f t="shared" si="3"/>
        <v>15</v>
      </c>
      <c r="M19" s="66" t="s">
        <v>174</v>
      </c>
      <c r="N19" s="66">
        <f t="shared" si="4"/>
        <v>15</v>
      </c>
      <c r="O19" s="66" t="s">
        <v>178</v>
      </c>
      <c r="P19" s="66">
        <f t="shared" si="5"/>
        <v>15</v>
      </c>
      <c r="Q19" s="66" t="s">
        <v>177</v>
      </c>
      <c r="R19" s="66">
        <f t="shared" si="7"/>
        <v>10</v>
      </c>
      <c r="S19" s="66">
        <f t="shared" si="8"/>
        <v>100</v>
      </c>
      <c r="T19" s="103" t="str">
        <f t="shared" si="9"/>
        <v>FUERTE</v>
      </c>
      <c r="U19" s="294">
        <f t="shared" ref="U19" si="18">AVERAGE(S19:S21)</f>
        <v>100</v>
      </c>
      <c r="V19" s="293" t="str">
        <f t="shared" ref="V19" si="19">IF(U19=100,"FUERTE",IF(AND(U19&gt;=50,U19&lt;100),"MODERADO","DÉBIL"))</f>
        <v>FUERTE</v>
      </c>
    </row>
    <row r="20" spans="1:22" ht="28.5" x14ac:dyDescent="0.25">
      <c r="A20" s="292"/>
      <c r="B20" s="254"/>
      <c r="C20" s="65" t="str">
        <f>'2. Descripción del Riesgo'!D26</f>
        <v>Deficientes controles internos en el proceso</v>
      </c>
      <c r="D20" s="65" t="str">
        <f>'5. Diseño de Controles'!F20</f>
        <v xml:space="preserve">Revisar los resultados de los informes sobre evaluaciones a Instituciones educativas </v>
      </c>
      <c r="E20" s="66" t="s">
        <v>165</v>
      </c>
      <c r="F20" s="66">
        <f t="shared" si="0"/>
        <v>15</v>
      </c>
      <c r="G20" s="66" t="s">
        <v>167</v>
      </c>
      <c r="H20" s="66">
        <f t="shared" si="6"/>
        <v>15</v>
      </c>
      <c r="I20" s="66" t="s">
        <v>169</v>
      </c>
      <c r="J20" s="66">
        <f t="shared" si="2"/>
        <v>15</v>
      </c>
      <c r="K20" s="66" t="s">
        <v>182</v>
      </c>
      <c r="L20" s="66">
        <f t="shared" si="3"/>
        <v>15</v>
      </c>
      <c r="M20" s="66" t="s">
        <v>174</v>
      </c>
      <c r="N20" s="66">
        <f t="shared" si="4"/>
        <v>15</v>
      </c>
      <c r="O20" s="66" t="s">
        <v>178</v>
      </c>
      <c r="P20" s="66">
        <f t="shared" si="5"/>
        <v>15</v>
      </c>
      <c r="Q20" s="66" t="s">
        <v>177</v>
      </c>
      <c r="R20" s="66">
        <f t="shared" si="7"/>
        <v>10</v>
      </c>
      <c r="S20" s="66">
        <f t="shared" si="8"/>
        <v>100</v>
      </c>
      <c r="T20" s="103" t="str">
        <f t="shared" si="9"/>
        <v>FUERTE</v>
      </c>
      <c r="U20" s="294"/>
      <c r="V20" s="293"/>
    </row>
    <row r="21" spans="1:22" ht="28.5" x14ac:dyDescent="0.25">
      <c r="A21" s="292"/>
      <c r="B21" s="254"/>
      <c r="C21" s="65">
        <f>'2. Descripción del Riesgo'!D27</f>
        <v>0</v>
      </c>
      <c r="D21" s="65">
        <f>'5. Diseño de Controles'!F21</f>
        <v>0</v>
      </c>
      <c r="E21" s="66" t="s">
        <v>165</v>
      </c>
      <c r="F21" s="66">
        <f t="shared" si="0"/>
        <v>15</v>
      </c>
      <c r="G21" s="66" t="s">
        <v>167</v>
      </c>
      <c r="H21" s="66">
        <f t="shared" si="6"/>
        <v>15</v>
      </c>
      <c r="I21" s="66" t="s">
        <v>169</v>
      </c>
      <c r="J21" s="66">
        <f t="shared" si="2"/>
        <v>15</v>
      </c>
      <c r="K21" s="66" t="s">
        <v>182</v>
      </c>
      <c r="L21" s="66">
        <f t="shared" si="3"/>
        <v>15</v>
      </c>
      <c r="M21" s="66" t="s">
        <v>174</v>
      </c>
      <c r="N21" s="66">
        <f t="shared" si="4"/>
        <v>15</v>
      </c>
      <c r="O21" s="66" t="s">
        <v>178</v>
      </c>
      <c r="P21" s="66">
        <f t="shared" si="5"/>
        <v>15</v>
      </c>
      <c r="Q21" s="66" t="s">
        <v>177</v>
      </c>
      <c r="R21" s="66">
        <f t="shared" si="7"/>
        <v>10</v>
      </c>
      <c r="S21" s="66">
        <f t="shared" si="8"/>
        <v>100</v>
      </c>
      <c r="T21" s="103" t="str">
        <f t="shared" si="9"/>
        <v>FUERTE</v>
      </c>
      <c r="U21" s="294"/>
      <c r="V21" s="293"/>
    </row>
    <row r="22" spans="1:22" ht="28.5" x14ac:dyDescent="0.25">
      <c r="A22" s="292">
        <v>7</v>
      </c>
      <c r="B22" s="254" t="str">
        <f>'1. Identificación del riesgo'!C18</f>
        <v>Ocultar irregularidades en el cumplimiento de los lineamientos del Ministerio de Educación Nacional MEN para el programa de Alimentación Escolar PAE.</v>
      </c>
      <c r="C22" s="65" t="str">
        <f>'2. Descripción del Riesgo'!D28</f>
        <v>Negligencia</v>
      </c>
      <c r="D22" s="65" t="str">
        <f>'5. Diseño de Controles'!F22</f>
        <v>Exigir el cumplimiento de los procedimientos de supervisión de ejecución del PAE</v>
      </c>
      <c r="E22" s="66" t="s">
        <v>165</v>
      </c>
      <c r="F22" s="66">
        <f t="shared" si="0"/>
        <v>15</v>
      </c>
      <c r="G22" s="66" t="s">
        <v>167</v>
      </c>
      <c r="H22" s="66">
        <f t="shared" si="6"/>
        <v>15</v>
      </c>
      <c r="I22" s="66" t="s">
        <v>169</v>
      </c>
      <c r="J22" s="66">
        <f t="shared" si="2"/>
        <v>15</v>
      </c>
      <c r="K22" s="66" t="s">
        <v>182</v>
      </c>
      <c r="L22" s="66">
        <f t="shared" si="3"/>
        <v>15</v>
      </c>
      <c r="M22" s="66" t="s">
        <v>174</v>
      </c>
      <c r="N22" s="66">
        <f t="shared" si="4"/>
        <v>15</v>
      </c>
      <c r="O22" s="66" t="s">
        <v>178</v>
      </c>
      <c r="P22" s="66">
        <f t="shared" si="5"/>
        <v>15</v>
      </c>
      <c r="Q22" s="66" t="s">
        <v>177</v>
      </c>
      <c r="R22" s="66">
        <f t="shared" si="7"/>
        <v>10</v>
      </c>
      <c r="S22" s="66">
        <f t="shared" si="8"/>
        <v>100</v>
      </c>
      <c r="T22" s="103" t="str">
        <f t="shared" si="9"/>
        <v>FUERTE</v>
      </c>
      <c r="U22" s="294">
        <f t="shared" ref="U22" si="20">AVERAGE(S22:S24)</f>
        <v>100</v>
      </c>
      <c r="V22" s="293" t="str">
        <f t="shared" ref="V22" si="21">IF(U22=100,"FUERTE",IF(AND(U22&gt;=50,U22&lt;100),"MODERADO","DÉBIL"))</f>
        <v>FUERTE</v>
      </c>
    </row>
    <row r="23" spans="1:22" ht="42.75" x14ac:dyDescent="0.25">
      <c r="A23" s="292"/>
      <c r="B23" s="254"/>
      <c r="C23" s="65" t="str">
        <f>'2. Descripción del Riesgo'!D29</f>
        <v>Deficientes controles internos en el proceso</v>
      </c>
      <c r="D23" s="65" t="str">
        <f>'5. Diseño de Controles'!F23</f>
        <v>Exigir a los supervisores las pruebas documentales (videos, fotos, oficios, facturas, certificaciones) del cumplimiento del PAE en cada institución educativa.</v>
      </c>
      <c r="E23" s="66" t="s">
        <v>165</v>
      </c>
      <c r="F23" s="66">
        <f t="shared" si="0"/>
        <v>15</v>
      </c>
      <c r="G23" s="66" t="s">
        <v>167</v>
      </c>
      <c r="H23" s="66">
        <f t="shared" si="6"/>
        <v>15</v>
      </c>
      <c r="I23" s="66" t="s">
        <v>169</v>
      </c>
      <c r="J23" s="66">
        <f t="shared" si="2"/>
        <v>15</v>
      </c>
      <c r="K23" s="66" t="s">
        <v>182</v>
      </c>
      <c r="L23" s="66">
        <f t="shared" si="3"/>
        <v>15</v>
      </c>
      <c r="M23" s="66" t="s">
        <v>174</v>
      </c>
      <c r="N23" s="66">
        <f t="shared" si="4"/>
        <v>15</v>
      </c>
      <c r="O23" s="66" t="s">
        <v>178</v>
      </c>
      <c r="P23" s="66">
        <f t="shared" si="5"/>
        <v>15</v>
      </c>
      <c r="Q23" s="66" t="s">
        <v>177</v>
      </c>
      <c r="R23" s="66">
        <f t="shared" si="7"/>
        <v>10</v>
      </c>
      <c r="S23" s="66">
        <f t="shared" si="8"/>
        <v>100</v>
      </c>
      <c r="T23" s="103" t="str">
        <f t="shared" si="9"/>
        <v>FUERTE</v>
      </c>
      <c r="U23" s="294"/>
      <c r="V23" s="293"/>
    </row>
    <row r="24" spans="1:22" ht="28.5" x14ac:dyDescent="0.25">
      <c r="A24" s="292"/>
      <c r="B24" s="254"/>
      <c r="C24" s="65">
        <f>'2. Descripción del Riesgo'!D30</f>
        <v>0</v>
      </c>
      <c r="D24" s="65">
        <f>'5. Diseño de Controles'!F24</f>
        <v>0</v>
      </c>
      <c r="E24" s="66" t="s">
        <v>165</v>
      </c>
      <c r="F24" s="66">
        <f t="shared" si="0"/>
        <v>15</v>
      </c>
      <c r="G24" s="66" t="s">
        <v>167</v>
      </c>
      <c r="H24" s="66">
        <f t="shared" si="6"/>
        <v>15</v>
      </c>
      <c r="I24" s="66" t="s">
        <v>169</v>
      </c>
      <c r="J24" s="66">
        <f t="shared" si="2"/>
        <v>15</v>
      </c>
      <c r="K24" s="66" t="s">
        <v>182</v>
      </c>
      <c r="L24" s="66">
        <f t="shared" si="3"/>
        <v>15</v>
      </c>
      <c r="M24" s="66" t="s">
        <v>174</v>
      </c>
      <c r="N24" s="66">
        <f t="shared" si="4"/>
        <v>15</v>
      </c>
      <c r="O24" s="66" t="s">
        <v>178</v>
      </c>
      <c r="P24" s="66">
        <f t="shared" si="5"/>
        <v>15</v>
      </c>
      <c r="Q24" s="66" t="s">
        <v>177</v>
      </c>
      <c r="R24" s="66">
        <f t="shared" si="7"/>
        <v>10</v>
      </c>
      <c r="S24" s="66">
        <f t="shared" si="8"/>
        <v>100</v>
      </c>
      <c r="T24" s="103" t="str">
        <f t="shared" si="9"/>
        <v>FUERTE</v>
      </c>
      <c r="U24" s="294"/>
      <c r="V24" s="293"/>
    </row>
    <row r="25" spans="1:22" ht="42.75" x14ac:dyDescent="0.25">
      <c r="A25" s="292">
        <v>8</v>
      </c>
      <c r="B25" s="254" t="str">
        <f>'1. Identificación del riesgo'!C19</f>
        <v>Direccionar arbitrariamente recursos, programas y actividades de cultura, de asistencia social y/o deporte hacia un grupo de la población para favorecer a un grupo y excluir a actores y personas que tienen derecho a recibirlos y a participar.</v>
      </c>
      <c r="C25" s="65" t="str">
        <f>'2. Descripción del Riesgo'!D31</f>
        <v>Defientes valores y principios éticos</v>
      </c>
      <c r="D25" s="65" t="str">
        <f>'5. Diseño de Controles'!F25</f>
        <v xml:space="preserve">Realizar una capacitación sobre Valores y principios para promover la rectitud, el código de integridad de la entidad y el respeto por el erario público. </v>
      </c>
      <c r="E25" s="66" t="s">
        <v>165</v>
      </c>
      <c r="F25" s="66">
        <f t="shared" si="0"/>
        <v>15</v>
      </c>
      <c r="G25" s="66" t="s">
        <v>167</v>
      </c>
      <c r="H25" s="66">
        <f t="shared" si="6"/>
        <v>15</v>
      </c>
      <c r="I25" s="66" t="s">
        <v>169</v>
      </c>
      <c r="J25" s="66">
        <f t="shared" si="2"/>
        <v>15</v>
      </c>
      <c r="K25" s="66" t="s">
        <v>182</v>
      </c>
      <c r="L25" s="66">
        <f t="shared" si="3"/>
        <v>15</v>
      </c>
      <c r="M25" s="66" t="s">
        <v>174</v>
      </c>
      <c r="N25" s="66">
        <f t="shared" si="4"/>
        <v>15</v>
      </c>
      <c r="O25" s="66" t="s">
        <v>178</v>
      </c>
      <c r="P25" s="66">
        <f t="shared" si="5"/>
        <v>15</v>
      </c>
      <c r="Q25" s="66" t="s">
        <v>177</v>
      </c>
      <c r="R25" s="66">
        <f t="shared" si="7"/>
        <v>10</v>
      </c>
      <c r="S25" s="66">
        <f t="shared" si="8"/>
        <v>100</v>
      </c>
      <c r="T25" s="103" t="str">
        <f t="shared" si="9"/>
        <v>FUERTE</v>
      </c>
      <c r="U25" s="294">
        <f t="shared" ref="U25" si="22">AVERAGE(S25:S27)</f>
        <v>100</v>
      </c>
      <c r="V25" s="293" t="str">
        <f t="shared" ref="V25" si="23">IF(U25=100,"FUERTE",IF(AND(U25&gt;=50,U25&lt;100),"MODERADO","DÉBIL"))</f>
        <v>FUERTE</v>
      </c>
    </row>
    <row r="26" spans="1:22" ht="42.75" x14ac:dyDescent="0.25">
      <c r="A26" s="292"/>
      <c r="B26" s="254"/>
      <c r="C26" s="65" t="str">
        <f>'2. Descripción del Riesgo'!D32</f>
        <v>Clientelismo</v>
      </c>
      <c r="D26" s="65" t="str">
        <f>'5. Diseño de Controles'!F26</f>
        <v>Implementación y Socialización del Código de Integridad, que implique el desarrollo institucional de la caja de herramientas (encuestas, compromisos, plan de acción)</v>
      </c>
      <c r="E26" s="66" t="s">
        <v>165</v>
      </c>
      <c r="F26" s="66">
        <f t="shared" si="0"/>
        <v>15</v>
      </c>
      <c r="G26" s="66" t="s">
        <v>167</v>
      </c>
      <c r="H26" s="66">
        <f t="shared" si="6"/>
        <v>15</v>
      </c>
      <c r="I26" s="66" t="s">
        <v>169</v>
      </c>
      <c r="J26" s="66">
        <f t="shared" si="2"/>
        <v>15</v>
      </c>
      <c r="K26" s="66" t="s">
        <v>182</v>
      </c>
      <c r="L26" s="66">
        <f t="shared" si="3"/>
        <v>15</v>
      </c>
      <c r="M26" s="66" t="s">
        <v>174</v>
      </c>
      <c r="N26" s="66">
        <f t="shared" si="4"/>
        <v>15</v>
      </c>
      <c r="O26" s="66" t="s">
        <v>178</v>
      </c>
      <c r="P26" s="66">
        <f t="shared" si="5"/>
        <v>15</v>
      </c>
      <c r="Q26" s="66" t="s">
        <v>177</v>
      </c>
      <c r="R26" s="66">
        <f t="shared" si="7"/>
        <v>10</v>
      </c>
      <c r="S26" s="66">
        <f t="shared" si="8"/>
        <v>100</v>
      </c>
      <c r="T26" s="103" t="str">
        <f t="shared" si="9"/>
        <v>FUERTE</v>
      </c>
      <c r="U26" s="294"/>
      <c r="V26" s="293"/>
    </row>
    <row r="27" spans="1:22" ht="42.75" x14ac:dyDescent="0.25">
      <c r="A27" s="292"/>
      <c r="B27" s="254"/>
      <c r="C27" s="65" t="str">
        <f>'2. Descripción del Riesgo'!D33</f>
        <v>Deficientes controles internos en el proceso</v>
      </c>
      <c r="D27" s="65" t="str">
        <f>'5. Diseño de Controles'!F27</f>
        <v>Verificar que los programas, proyectos y actividades sociales, de deporte y cultura sean dirigidos y entregados a la población que lo requiere.</v>
      </c>
      <c r="E27" s="66" t="s">
        <v>165</v>
      </c>
      <c r="F27" s="66">
        <f t="shared" si="0"/>
        <v>15</v>
      </c>
      <c r="G27" s="66" t="s">
        <v>167</v>
      </c>
      <c r="H27" s="66">
        <f t="shared" si="6"/>
        <v>15</v>
      </c>
      <c r="I27" s="66" t="s">
        <v>169</v>
      </c>
      <c r="J27" s="66">
        <f t="shared" si="2"/>
        <v>15</v>
      </c>
      <c r="K27" s="66" t="s">
        <v>182</v>
      </c>
      <c r="L27" s="66">
        <f t="shared" si="3"/>
        <v>15</v>
      </c>
      <c r="M27" s="66" t="s">
        <v>174</v>
      </c>
      <c r="N27" s="66">
        <f t="shared" si="4"/>
        <v>15</v>
      </c>
      <c r="O27" s="66" t="s">
        <v>178</v>
      </c>
      <c r="P27" s="66">
        <f t="shared" si="5"/>
        <v>15</v>
      </c>
      <c r="Q27" s="66" t="s">
        <v>177</v>
      </c>
      <c r="R27" s="66">
        <f t="shared" si="7"/>
        <v>10</v>
      </c>
      <c r="S27" s="66">
        <f t="shared" si="8"/>
        <v>100</v>
      </c>
      <c r="T27" s="103" t="str">
        <f t="shared" si="9"/>
        <v>FUERTE</v>
      </c>
      <c r="U27" s="294"/>
      <c r="V27" s="293"/>
    </row>
    <row r="28" spans="1:22" ht="42.75" x14ac:dyDescent="0.25">
      <c r="A28" s="292">
        <v>9</v>
      </c>
      <c r="B28" s="254" t="str">
        <f>'1. Identificación del riesgo'!C20</f>
        <v>Contratar con fundaciones no idoneas o que no cumplen el perfil en la prestación de servicios para beneficiar a terceros.</v>
      </c>
      <c r="C28" s="65" t="str">
        <f>'2. Descripción del Riesgo'!D34</f>
        <v>Trafico de influencias</v>
      </c>
      <c r="D28" s="65" t="str">
        <f>'5. Diseño de Controles'!F28</f>
        <v>Revisar el cumplimiento de los requisitos esenciales en los procesos contractuales, antes de la selección del contratista, utilizando una lista de chequeo.</v>
      </c>
      <c r="E28" s="66" t="s">
        <v>165</v>
      </c>
      <c r="F28" s="66">
        <f t="shared" si="0"/>
        <v>15</v>
      </c>
      <c r="G28" s="66" t="s">
        <v>167</v>
      </c>
      <c r="H28" s="66">
        <f t="shared" si="6"/>
        <v>15</v>
      </c>
      <c r="I28" s="66" t="s">
        <v>169</v>
      </c>
      <c r="J28" s="66">
        <f t="shared" si="2"/>
        <v>15</v>
      </c>
      <c r="K28" s="66" t="s">
        <v>182</v>
      </c>
      <c r="L28" s="66">
        <f t="shared" si="3"/>
        <v>15</v>
      </c>
      <c r="M28" s="66" t="s">
        <v>174</v>
      </c>
      <c r="N28" s="66">
        <f t="shared" si="4"/>
        <v>15</v>
      </c>
      <c r="O28" s="66" t="s">
        <v>178</v>
      </c>
      <c r="P28" s="66">
        <f t="shared" si="5"/>
        <v>15</v>
      </c>
      <c r="Q28" s="66" t="s">
        <v>177</v>
      </c>
      <c r="R28" s="66">
        <f t="shared" si="7"/>
        <v>10</v>
      </c>
      <c r="S28" s="66">
        <f t="shared" si="8"/>
        <v>100</v>
      </c>
      <c r="T28" s="103" t="str">
        <f t="shared" si="9"/>
        <v>FUERTE</v>
      </c>
      <c r="U28" s="294">
        <f t="shared" ref="U28" si="24">AVERAGE(S28:S30)</f>
        <v>100</v>
      </c>
      <c r="V28" s="293" t="str">
        <f t="shared" ref="V28" si="25">IF(U28=100,"FUERTE",IF(AND(U28&gt;=50,U28&lt;100),"MODERADO","DÉBIL"))</f>
        <v>FUERTE</v>
      </c>
    </row>
    <row r="29" spans="1:22" ht="42.75" x14ac:dyDescent="0.25">
      <c r="A29" s="292"/>
      <c r="B29" s="254"/>
      <c r="C29" s="65" t="str">
        <f>'2. Descripción del Riesgo'!D35</f>
        <v>Afan de Lucro</v>
      </c>
      <c r="D29" s="65" t="str">
        <f>'5. Diseño de Controles'!F29</f>
        <v xml:space="preserve">Realizar una capacitación sobre Valores y principios para promover la rectitud, el código de integridad del servidor público  y el respeto por el erario público. </v>
      </c>
      <c r="E29" s="66" t="s">
        <v>165</v>
      </c>
      <c r="F29" s="66">
        <f t="shared" si="0"/>
        <v>15</v>
      </c>
      <c r="G29" s="66" t="s">
        <v>167</v>
      </c>
      <c r="H29" s="66">
        <f t="shared" si="6"/>
        <v>15</v>
      </c>
      <c r="I29" s="66" t="s">
        <v>169</v>
      </c>
      <c r="J29" s="66">
        <f t="shared" si="2"/>
        <v>15</v>
      </c>
      <c r="K29" s="66" t="s">
        <v>182</v>
      </c>
      <c r="L29" s="66">
        <f t="shared" si="3"/>
        <v>15</v>
      </c>
      <c r="M29" s="66" t="s">
        <v>174</v>
      </c>
      <c r="N29" s="66">
        <f t="shared" si="4"/>
        <v>15</v>
      </c>
      <c r="O29" s="66" t="s">
        <v>178</v>
      </c>
      <c r="P29" s="66">
        <f t="shared" si="5"/>
        <v>15</v>
      </c>
      <c r="Q29" s="66" t="s">
        <v>177</v>
      </c>
      <c r="R29" s="66">
        <f t="shared" si="7"/>
        <v>10</v>
      </c>
      <c r="S29" s="66">
        <f t="shared" si="8"/>
        <v>100</v>
      </c>
      <c r="T29" s="103" t="str">
        <f t="shared" si="9"/>
        <v>FUERTE</v>
      </c>
      <c r="U29" s="294"/>
      <c r="V29" s="293"/>
    </row>
    <row r="30" spans="1:22" ht="42.75" x14ac:dyDescent="0.25">
      <c r="A30" s="292"/>
      <c r="B30" s="254"/>
      <c r="C30" s="65" t="str">
        <f>'2. Descripción del Riesgo'!D36</f>
        <v>Deficientes controles internos</v>
      </c>
      <c r="D30" s="65" t="str">
        <f>'5. Diseño de Controles'!F30</f>
        <v>Verificar que los pliegos de condiiciones y estudios previos sean objetivos, establezcan exigencias razonables y que cumplan los requerimientos legales e internos.</v>
      </c>
      <c r="E30" s="66" t="s">
        <v>165</v>
      </c>
      <c r="F30" s="66">
        <f t="shared" si="0"/>
        <v>15</v>
      </c>
      <c r="G30" s="66" t="s">
        <v>167</v>
      </c>
      <c r="H30" s="66">
        <f t="shared" si="6"/>
        <v>15</v>
      </c>
      <c r="I30" s="66" t="s">
        <v>169</v>
      </c>
      <c r="J30" s="66">
        <f t="shared" si="2"/>
        <v>15</v>
      </c>
      <c r="K30" s="66" t="s">
        <v>182</v>
      </c>
      <c r="L30" s="66">
        <f t="shared" si="3"/>
        <v>15</v>
      </c>
      <c r="M30" s="66" t="s">
        <v>174</v>
      </c>
      <c r="N30" s="66">
        <f t="shared" si="4"/>
        <v>15</v>
      </c>
      <c r="O30" s="66" t="s">
        <v>178</v>
      </c>
      <c r="P30" s="66">
        <f t="shared" si="5"/>
        <v>15</v>
      </c>
      <c r="Q30" s="66" t="s">
        <v>177</v>
      </c>
      <c r="R30" s="66">
        <f t="shared" si="7"/>
        <v>10</v>
      </c>
      <c r="S30" s="66">
        <f t="shared" si="8"/>
        <v>100</v>
      </c>
      <c r="T30" s="103" t="str">
        <f t="shared" si="9"/>
        <v>FUERTE</v>
      </c>
      <c r="U30" s="294"/>
      <c r="V30" s="293"/>
    </row>
    <row r="31" spans="1:22" ht="28.5" x14ac:dyDescent="0.25">
      <c r="A31" s="292">
        <v>10</v>
      </c>
      <c r="B31" s="254" t="str">
        <f>'1. Identificación del riesgo'!C21</f>
        <v>Ocultar irregularidades en informes sobre cumplimiento de requisitos en procesos de verificacion a entidades vigiladas, con el fin de favorecerlas evitandoles sanciones.</v>
      </c>
      <c r="C31" s="65" t="str">
        <f>'2. Descripción del Riesgo'!D37</f>
        <v>Amiguismo</v>
      </c>
      <c r="D31" s="65" t="str">
        <f>'5. Diseño de Controles'!F31</f>
        <v>Aplicar los procedimientos internos sobre Procesos de verificación</v>
      </c>
      <c r="E31" s="66" t="s">
        <v>165</v>
      </c>
      <c r="F31" s="66">
        <f t="shared" si="0"/>
        <v>15</v>
      </c>
      <c r="G31" s="66" t="s">
        <v>167</v>
      </c>
      <c r="H31" s="66">
        <f t="shared" si="6"/>
        <v>15</v>
      </c>
      <c r="I31" s="66" t="s">
        <v>169</v>
      </c>
      <c r="J31" s="66">
        <f t="shared" si="2"/>
        <v>15</v>
      </c>
      <c r="K31" s="66" t="s">
        <v>182</v>
      </c>
      <c r="L31" s="66">
        <f t="shared" si="3"/>
        <v>15</v>
      </c>
      <c r="M31" s="66" t="s">
        <v>174</v>
      </c>
      <c r="N31" s="66">
        <f t="shared" si="4"/>
        <v>15</v>
      </c>
      <c r="O31" s="66" t="s">
        <v>178</v>
      </c>
      <c r="P31" s="66">
        <f t="shared" si="5"/>
        <v>15</v>
      </c>
      <c r="Q31" s="66" t="s">
        <v>177</v>
      </c>
      <c r="R31" s="66">
        <f t="shared" si="7"/>
        <v>10</v>
      </c>
      <c r="S31" s="66">
        <f t="shared" si="8"/>
        <v>100</v>
      </c>
      <c r="T31" s="103" t="str">
        <f t="shared" si="9"/>
        <v>FUERTE</v>
      </c>
      <c r="U31" s="294">
        <f t="shared" ref="U31" si="26">AVERAGE(S31:S33)</f>
        <v>100</v>
      </c>
      <c r="V31" s="293" t="str">
        <f t="shared" ref="V31" si="27">IF(U31=100,"FUERTE",IF(AND(U31&gt;=50,U31&lt;100),"MODERADO","DÉBIL"))</f>
        <v>FUERTE</v>
      </c>
    </row>
    <row r="32" spans="1:22" ht="42.75" x14ac:dyDescent="0.25">
      <c r="A32" s="292"/>
      <c r="B32" s="254"/>
      <c r="C32" s="65" t="str">
        <f>'2. Descripción del Riesgo'!D38</f>
        <v>Deficientes valores eticos</v>
      </c>
      <c r="D32" s="65" t="str">
        <f>'5. Diseño de Controles'!F32</f>
        <v xml:space="preserve">Realizar una capacitación sobre Valores y principios para promover la rectitud, el código de integridad del servidor público  y el respeto por el erario público. </v>
      </c>
      <c r="E32" s="66" t="s">
        <v>165</v>
      </c>
      <c r="F32" s="66">
        <f t="shared" si="0"/>
        <v>15</v>
      </c>
      <c r="G32" s="66" t="s">
        <v>167</v>
      </c>
      <c r="H32" s="66">
        <f t="shared" si="6"/>
        <v>15</v>
      </c>
      <c r="I32" s="66" t="s">
        <v>169</v>
      </c>
      <c r="J32" s="66">
        <f t="shared" si="2"/>
        <v>15</v>
      </c>
      <c r="K32" s="66" t="s">
        <v>182</v>
      </c>
      <c r="L32" s="66">
        <f t="shared" si="3"/>
        <v>15</v>
      </c>
      <c r="M32" s="66" t="s">
        <v>174</v>
      </c>
      <c r="N32" s="66">
        <f t="shared" si="4"/>
        <v>15</v>
      </c>
      <c r="O32" s="66" t="s">
        <v>178</v>
      </c>
      <c r="P32" s="66">
        <f t="shared" si="5"/>
        <v>15</v>
      </c>
      <c r="Q32" s="66" t="s">
        <v>177</v>
      </c>
      <c r="R32" s="66">
        <f t="shared" si="7"/>
        <v>10</v>
      </c>
      <c r="S32" s="66">
        <f t="shared" si="8"/>
        <v>100</v>
      </c>
      <c r="T32" s="103" t="str">
        <f t="shared" si="9"/>
        <v>FUERTE</v>
      </c>
      <c r="U32" s="294"/>
      <c r="V32" s="293"/>
    </row>
    <row r="33" spans="1:22" ht="42.75" x14ac:dyDescent="0.25">
      <c r="A33" s="292"/>
      <c r="B33" s="254"/>
      <c r="C33" s="65" t="str">
        <f>'2. Descripción del Riesgo'!D39</f>
        <v>Trafico de influencias</v>
      </c>
      <c r="D33" s="65" t="str">
        <f>'5. Diseño de Controles'!F33</f>
        <v>Verificar y analizar  periodicamente y de manera cuidadosa cada uno de los informes presentados por los funcionarios encargados de los procesos de verificación</v>
      </c>
      <c r="E33" s="66" t="s">
        <v>165</v>
      </c>
      <c r="F33" s="66">
        <f t="shared" si="0"/>
        <v>15</v>
      </c>
      <c r="G33" s="66" t="s">
        <v>167</v>
      </c>
      <c r="H33" s="66">
        <f t="shared" si="6"/>
        <v>15</v>
      </c>
      <c r="I33" s="66" t="s">
        <v>169</v>
      </c>
      <c r="J33" s="66">
        <f t="shared" si="2"/>
        <v>15</v>
      </c>
      <c r="K33" s="66" t="s">
        <v>182</v>
      </c>
      <c r="L33" s="66">
        <f t="shared" si="3"/>
        <v>15</v>
      </c>
      <c r="M33" s="66" t="s">
        <v>174</v>
      </c>
      <c r="N33" s="66">
        <f t="shared" si="4"/>
        <v>15</v>
      </c>
      <c r="O33" s="66" t="s">
        <v>178</v>
      </c>
      <c r="P33" s="66">
        <f t="shared" si="5"/>
        <v>15</v>
      </c>
      <c r="Q33" s="66" t="s">
        <v>177</v>
      </c>
      <c r="R33" s="66">
        <f t="shared" si="7"/>
        <v>10</v>
      </c>
      <c r="S33" s="66">
        <f t="shared" si="8"/>
        <v>100</v>
      </c>
      <c r="T33" s="103" t="str">
        <f t="shared" si="9"/>
        <v>FUERTE</v>
      </c>
      <c r="U33" s="294"/>
      <c r="V33" s="293"/>
    </row>
    <row r="34" spans="1:22" ht="28.5" x14ac:dyDescent="0.25">
      <c r="A34" s="292">
        <v>11</v>
      </c>
      <c r="B34" s="254" t="str">
        <f>'1. Identificación del riesgo'!C22</f>
        <v>Reconocer de manera indebida, facturación con inconsistencias presentada por prestadores de servicios en salud (IPS, ESE) sobre servicios de salud a población pobre no asegurada o servicios no POS, para beneficio propio o de terceros.</v>
      </c>
      <c r="C34" s="65" t="str">
        <f>'2. Descripción del Riesgo'!D40</f>
        <v>Falta de conocimiento y/o experiencia del personas que maneja la informacion.</v>
      </c>
      <c r="D34" s="65" t="str">
        <f>'5. Diseño de Controles'!F34</f>
        <v>Brindar capacitación al personal sobre Auditorías y control de facturación</v>
      </c>
      <c r="E34" s="66" t="s">
        <v>165</v>
      </c>
      <c r="F34" s="66">
        <f t="shared" si="0"/>
        <v>15</v>
      </c>
      <c r="G34" s="66" t="s">
        <v>167</v>
      </c>
      <c r="H34" s="66">
        <f t="shared" si="6"/>
        <v>15</v>
      </c>
      <c r="I34" s="66" t="s">
        <v>169</v>
      </c>
      <c r="J34" s="66">
        <f t="shared" si="2"/>
        <v>15</v>
      </c>
      <c r="K34" s="66" t="s">
        <v>182</v>
      </c>
      <c r="L34" s="66">
        <f t="shared" si="3"/>
        <v>15</v>
      </c>
      <c r="M34" s="66" t="s">
        <v>174</v>
      </c>
      <c r="N34" s="66">
        <f t="shared" si="4"/>
        <v>15</v>
      </c>
      <c r="O34" s="66" t="s">
        <v>178</v>
      </c>
      <c r="P34" s="66">
        <f t="shared" si="5"/>
        <v>15</v>
      </c>
      <c r="Q34" s="66" t="s">
        <v>177</v>
      </c>
      <c r="R34" s="66">
        <f t="shared" si="7"/>
        <v>10</v>
      </c>
      <c r="S34" s="66">
        <f t="shared" si="8"/>
        <v>100</v>
      </c>
      <c r="T34" s="103" t="str">
        <f t="shared" si="9"/>
        <v>FUERTE</v>
      </c>
      <c r="U34" s="294">
        <f t="shared" ref="U34" si="28">AVERAGE(S34:S36)</f>
        <v>100</v>
      </c>
      <c r="V34" s="293" t="str">
        <f t="shared" ref="V34" si="29">IF(U34=100,"FUERTE",IF(AND(U34&gt;=50,U34&lt;100),"MODERADO","DÉBIL"))</f>
        <v>FUERTE</v>
      </c>
    </row>
    <row r="35" spans="1:22" ht="42.75" x14ac:dyDescent="0.25">
      <c r="A35" s="292"/>
      <c r="B35" s="254"/>
      <c r="C35" s="65" t="str">
        <f>'2. Descripción del Riesgo'!D41</f>
        <v>Ausencia de mecanismos efectivos de control.</v>
      </c>
      <c r="D35" s="65" t="str">
        <f>'5. Diseño de Controles'!F35</f>
        <v xml:space="preserve">Ejercer control sobre la facturación presentada por los prestadores de servicios mediante una herramienta de verificación </v>
      </c>
      <c r="E35" s="66" t="s">
        <v>165</v>
      </c>
      <c r="F35" s="66">
        <f t="shared" si="0"/>
        <v>15</v>
      </c>
      <c r="G35" s="66" t="s">
        <v>167</v>
      </c>
      <c r="H35" s="66">
        <f t="shared" si="6"/>
        <v>15</v>
      </c>
      <c r="I35" s="66" t="s">
        <v>169</v>
      </c>
      <c r="J35" s="66">
        <f t="shared" si="2"/>
        <v>15</v>
      </c>
      <c r="K35" s="66" t="s">
        <v>182</v>
      </c>
      <c r="L35" s="66">
        <f t="shared" si="3"/>
        <v>15</v>
      </c>
      <c r="M35" s="66" t="s">
        <v>174</v>
      </c>
      <c r="N35" s="66">
        <f t="shared" si="4"/>
        <v>15</v>
      </c>
      <c r="O35" s="66" t="s">
        <v>178</v>
      </c>
      <c r="P35" s="66">
        <f t="shared" si="5"/>
        <v>15</v>
      </c>
      <c r="Q35" s="66" t="s">
        <v>177</v>
      </c>
      <c r="R35" s="66">
        <f t="shared" si="7"/>
        <v>10</v>
      </c>
      <c r="S35" s="66">
        <f t="shared" si="8"/>
        <v>100</v>
      </c>
      <c r="T35" s="103" t="str">
        <f t="shared" si="9"/>
        <v>FUERTE</v>
      </c>
      <c r="U35" s="294"/>
      <c r="V35" s="293"/>
    </row>
    <row r="36" spans="1:22" ht="42.75" x14ac:dyDescent="0.25">
      <c r="A36" s="292"/>
      <c r="B36" s="254"/>
      <c r="C36" s="65" t="str">
        <f>'2. Descripción del Riesgo'!D42</f>
        <v>Ausencia de valores eticos</v>
      </c>
      <c r="D36" s="65" t="str">
        <f>'5. Diseño de Controles'!F36</f>
        <v xml:space="preserve">Realizar una capacitación sobre Valores y principios para promover la rectitud, el código de integridad del servidor público  y el respeto por el erario público. </v>
      </c>
      <c r="E36" s="66" t="s">
        <v>165</v>
      </c>
      <c r="F36" s="66">
        <f t="shared" si="0"/>
        <v>15</v>
      </c>
      <c r="G36" s="66" t="s">
        <v>167</v>
      </c>
      <c r="H36" s="66">
        <f t="shared" si="6"/>
        <v>15</v>
      </c>
      <c r="I36" s="66" t="s">
        <v>169</v>
      </c>
      <c r="J36" s="66">
        <f t="shared" si="2"/>
        <v>15</v>
      </c>
      <c r="K36" s="66" t="s">
        <v>182</v>
      </c>
      <c r="L36" s="66">
        <f t="shared" si="3"/>
        <v>15</v>
      </c>
      <c r="M36" s="66" t="s">
        <v>174</v>
      </c>
      <c r="N36" s="66">
        <f t="shared" si="4"/>
        <v>15</v>
      </c>
      <c r="O36" s="66" t="s">
        <v>178</v>
      </c>
      <c r="P36" s="66">
        <f t="shared" si="5"/>
        <v>15</v>
      </c>
      <c r="Q36" s="66" t="s">
        <v>177</v>
      </c>
      <c r="R36" s="66">
        <f t="shared" si="7"/>
        <v>10</v>
      </c>
      <c r="S36" s="66">
        <f t="shared" si="8"/>
        <v>100</v>
      </c>
      <c r="T36" s="103" t="str">
        <f t="shared" si="9"/>
        <v>FUERTE</v>
      </c>
      <c r="U36" s="294"/>
      <c r="V36" s="293"/>
    </row>
    <row r="37" spans="1:22" ht="28.5" x14ac:dyDescent="0.25">
      <c r="A37" s="292">
        <v>12</v>
      </c>
      <c r="B37" s="254" t="str">
        <f>'1. Identificación del riesgo'!C23</f>
        <v>Emitir autorizaciones sanitarias para el funcionamiento de establecimientos comerciales, a sabiendas que no cuentan con el permiso requerido.</v>
      </c>
      <c r="C37" s="65" t="str">
        <f>'2. Descripción del Riesgo'!D43</f>
        <v>Ausencia de mecanismos efectivos de control.</v>
      </c>
      <c r="D37" s="65" t="str">
        <f>'5. Diseño de Controles'!F37</f>
        <v xml:space="preserve">Realizar controles internos sobre las autorizaciones sanitarias </v>
      </c>
      <c r="E37" s="66" t="s">
        <v>165</v>
      </c>
      <c r="F37" s="66">
        <f t="shared" si="0"/>
        <v>15</v>
      </c>
      <c r="G37" s="66" t="s">
        <v>167</v>
      </c>
      <c r="H37" s="66">
        <f t="shared" si="6"/>
        <v>15</v>
      </c>
      <c r="I37" s="66" t="s">
        <v>169</v>
      </c>
      <c r="J37" s="66">
        <f t="shared" si="2"/>
        <v>15</v>
      </c>
      <c r="K37" s="66" t="s">
        <v>182</v>
      </c>
      <c r="L37" s="66">
        <f t="shared" si="3"/>
        <v>15</v>
      </c>
      <c r="M37" s="66" t="s">
        <v>174</v>
      </c>
      <c r="N37" s="66">
        <f t="shared" si="4"/>
        <v>15</v>
      </c>
      <c r="O37" s="66" t="s">
        <v>178</v>
      </c>
      <c r="P37" s="66">
        <f t="shared" si="5"/>
        <v>15</v>
      </c>
      <c r="Q37" s="66" t="s">
        <v>177</v>
      </c>
      <c r="R37" s="66">
        <f t="shared" si="7"/>
        <v>10</v>
      </c>
      <c r="S37" s="66">
        <f t="shared" si="8"/>
        <v>100</v>
      </c>
      <c r="T37" s="103" t="str">
        <f t="shared" si="9"/>
        <v>FUERTE</v>
      </c>
      <c r="U37" s="294">
        <f t="shared" ref="U37" si="30">AVERAGE(S37:S39)</f>
        <v>100</v>
      </c>
      <c r="V37" s="293" t="str">
        <f t="shared" ref="V37" si="31">IF(U37=100,"FUERTE",IF(AND(U37&gt;=50,U37&lt;100),"MODERADO","DÉBIL"))</f>
        <v>FUERTE</v>
      </c>
    </row>
    <row r="38" spans="1:22" ht="28.5" x14ac:dyDescent="0.25">
      <c r="A38" s="292"/>
      <c r="B38" s="254"/>
      <c r="C38" s="65" t="str">
        <f>'2. Descripción del Riesgo'!D44</f>
        <v>Afan de Lucro</v>
      </c>
      <c r="D38" s="65" t="str">
        <f>'5. Diseño de Controles'!F38</f>
        <v xml:space="preserve">Realizar una capacitación sobre Responsabilidades del servidor público por omisiones en el cumplimiento del deber </v>
      </c>
      <c r="E38" s="66" t="s">
        <v>165</v>
      </c>
      <c r="F38" s="66">
        <f t="shared" si="0"/>
        <v>15</v>
      </c>
      <c r="G38" s="66" t="s">
        <v>167</v>
      </c>
      <c r="H38" s="66">
        <f t="shared" si="6"/>
        <v>15</v>
      </c>
      <c r="I38" s="66" t="s">
        <v>169</v>
      </c>
      <c r="J38" s="66">
        <f t="shared" si="2"/>
        <v>15</v>
      </c>
      <c r="K38" s="66" t="s">
        <v>182</v>
      </c>
      <c r="L38" s="66">
        <f t="shared" si="3"/>
        <v>15</v>
      </c>
      <c r="M38" s="66" t="s">
        <v>174</v>
      </c>
      <c r="N38" s="66">
        <f t="shared" si="4"/>
        <v>15</v>
      </c>
      <c r="O38" s="66" t="s">
        <v>178</v>
      </c>
      <c r="P38" s="66">
        <f t="shared" si="5"/>
        <v>15</v>
      </c>
      <c r="Q38" s="66" t="s">
        <v>177</v>
      </c>
      <c r="R38" s="66">
        <f t="shared" si="7"/>
        <v>10</v>
      </c>
      <c r="S38" s="66">
        <f t="shared" si="8"/>
        <v>100</v>
      </c>
      <c r="T38" s="103" t="str">
        <f t="shared" si="9"/>
        <v>FUERTE</v>
      </c>
      <c r="U38" s="294"/>
      <c r="V38" s="293"/>
    </row>
    <row r="39" spans="1:22" ht="28.5" x14ac:dyDescent="0.25">
      <c r="A39" s="292"/>
      <c r="B39" s="254"/>
      <c r="C39" s="65" t="str">
        <f>'2. Descripción del Riesgo'!D45</f>
        <v>Pago de favores politicos</v>
      </c>
      <c r="D39" s="65" t="str">
        <f>'5. Diseño de Controles'!F39</f>
        <v>Adoptar mecanismos de control ético con los servidores publicos</v>
      </c>
      <c r="E39" s="66" t="s">
        <v>165</v>
      </c>
      <c r="F39" s="66">
        <f t="shared" si="0"/>
        <v>15</v>
      </c>
      <c r="G39" s="66" t="s">
        <v>167</v>
      </c>
      <c r="H39" s="66">
        <f t="shared" si="6"/>
        <v>15</v>
      </c>
      <c r="I39" s="66" t="s">
        <v>169</v>
      </c>
      <c r="J39" s="66">
        <f t="shared" si="2"/>
        <v>15</v>
      </c>
      <c r="K39" s="66" t="s">
        <v>182</v>
      </c>
      <c r="L39" s="66">
        <f t="shared" si="3"/>
        <v>15</v>
      </c>
      <c r="M39" s="66" t="s">
        <v>174</v>
      </c>
      <c r="N39" s="66">
        <f t="shared" si="4"/>
        <v>15</v>
      </c>
      <c r="O39" s="66" t="s">
        <v>178</v>
      </c>
      <c r="P39" s="66">
        <f t="shared" si="5"/>
        <v>15</v>
      </c>
      <c r="Q39" s="66" t="s">
        <v>177</v>
      </c>
      <c r="R39" s="66">
        <f t="shared" si="7"/>
        <v>10</v>
      </c>
      <c r="S39" s="66">
        <f t="shared" si="8"/>
        <v>100</v>
      </c>
      <c r="T39" s="103" t="str">
        <f t="shared" si="9"/>
        <v>FUERTE</v>
      </c>
      <c r="U39" s="294"/>
      <c r="V39" s="293"/>
    </row>
    <row r="40" spans="1:22" ht="28.5" x14ac:dyDescent="0.25">
      <c r="A40" s="292">
        <v>13</v>
      </c>
      <c r="B40" s="254" t="str">
        <f>'1. Identificación del riesgo'!C24</f>
        <v>Manipular resultados en procesos de auditorias a las entidades prestadoras de servicios de salud ocultar deficiencias o irregularidades.</v>
      </c>
      <c r="C40" s="65" t="str">
        <f>'2. Descripción del Riesgo'!D46</f>
        <v>Amiguismo</v>
      </c>
      <c r="D40" s="65" t="str">
        <f>'5. Diseño de Controles'!F40</f>
        <v>Rotar el personal encargado de realizar  las auditorias.</v>
      </c>
      <c r="E40" s="66" t="s">
        <v>165</v>
      </c>
      <c r="F40" s="66">
        <f t="shared" si="0"/>
        <v>15</v>
      </c>
      <c r="G40" s="66" t="s">
        <v>167</v>
      </c>
      <c r="H40" s="66">
        <f t="shared" si="6"/>
        <v>15</v>
      </c>
      <c r="I40" s="66" t="s">
        <v>169</v>
      </c>
      <c r="J40" s="66">
        <f t="shared" si="2"/>
        <v>15</v>
      </c>
      <c r="K40" s="66" t="s">
        <v>182</v>
      </c>
      <c r="L40" s="66">
        <f t="shared" si="3"/>
        <v>15</v>
      </c>
      <c r="M40" s="66" t="s">
        <v>174</v>
      </c>
      <c r="N40" s="66">
        <f t="shared" si="4"/>
        <v>15</v>
      </c>
      <c r="O40" s="66" t="s">
        <v>178</v>
      </c>
      <c r="P40" s="66">
        <f t="shared" si="5"/>
        <v>15</v>
      </c>
      <c r="Q40" s="66" t="s">
        <v>177</v>
      </c>
      <c r="R40" s="66">
        <f t="shared" si="7"/>
        <v>10</v>
      </c>
      <c r="S40" s="66">
        <f t="shared" si="8"/>
        <v>100</v>
      </c>
      <c r="T40" s="103" t="str">
        <f t="shared" si="9"/>
        <v>FUERTE</v>
      </c>
      <c r="U40" s="294">
        <f t="shared" ref="U40" si="32">AVERAGE(S40:S42)</f>
        <v>100</v>
      </c>
      <c r="V40" s="293" t="str">
        <f t="shared" ref="V40" si="33">IF(U40=100,"FUERTE",IF(AND(U40&gt;=50,U40&lt;100),"MODERADO","DÉBIL"))</f>
        <v>FUERTE</v>
      </c>
    </row>
    <row r="41" spans="1:22" ht="28.5" x14ac:dyDescent="0.25">
      <c r="A41" s="292"/>
      <c r="B41" s="254"/>
      <c r="C41" s="65" t="str">
        <f>'2. Descripción del Riesgo'!D47</f>
        <v>Deficientes controles internos</v>
      </c>
      <c r="D41" s="65" t="str">
        <f>'5. Diseño de Controles'!F41</f>
        <v>Adoptar mecanismos de control ético con los servidores públicos</v>
      </c>
      <c r="E41" s="66" t="s">
        <v>165</v>
      </c>
      <c r="F41" s="66">
        <f t="shared" si="0"/>
        <v>15</v>
      </c>
      <c r="G41" s="66" t="s">
        <v>167</v>
      </c>
      <c r="H41" s="66">
        <f t="shared" si="6"/>
        <v>15</v>
      </c>
      <c r="I41" s="66" t="s">
        <v>169</v>
      </c>
      <c r="J41" s="66">
        <f t="shared" si="2"/>
        <v>15</v>
      </c>
      <c r="K41" s="66" t="s">
        <v>182</v>
      </c>
      <c r="L41" s="66">
        <f t="shared" si="3"/>
        <v>15</v>
      </c>
      <c r="M41" s="66" t="s">
        <v>174</v>
      </c>
      <c r="N41" s="66">
        <f t="shared" si="4"/>
        <v>15</v>
      </c>
      <c r="O41" s="66" t="s">
        <v>178</v>
      </c>
      <c r="P41" s="66">
        <f t="shared" si="5"/>
        <v>15</v>
      </c>
      <c r="Q41" s="66" t="s">
        <v>177</v>
      </c>
      <c r="R41" s="66">
        <f t="shared" si="7"/>
        <v>10</v>
      </c>
      <c r="S41" s="66">
        <f t="shared" si="8"/>
        <v>100</v>
      </c>
      <c r="T41" s="103" t="str">
        <f t="shared" si="9"/>
        <v>FUERTE</v>
      </c>
      <c r="U41" s="294"/>
      <c r="V41" s="293"/>
    </row>
    <row r="42" spans="1:22" ht="28.5" x14ac:dyDescent="0.25">
      <c r="A42" s="292"/>
      <c r="B42" s="254"/>
      <c r="C42" s="65" t="str">
        <f>'2. Descripción del Riesgo'!D48</f>
        <v>Exigencia de dadivas</v>
      </c>
      <c r="D42" s="65" t="str">
        <f>'5. Diseño de Controles'!F42</f>
        <v xml:space="preserve">Seguimiento a la aplicación de procesos y procedimientos. </v>
      </c>
      <c r="E42" s="66" t="s">
        <v>165</v>
      </c>
      <c r="F42" s="66">
        <f t="shared" si="0"/>
        <v>15</v>
      </c>
      <c r="G42" s="66" t="s">
        <v>167</v>
      </c>
      <c r="H42" s="66">
        <f t="shared" si="6"/>
        <v>15</v>
      </c>
      <c r="I42" s="66" t="s">
        <v>169</v>
      </c>
      <c r="J42" s="66">
        <f t="shared" si="2"/>
        <v>15</v>
      </c>
      <c r="K42" s="66" t="s">
        <v>182</v>
      </c>
      <c r="L42" s="66">
        <f t="shared" si="3"/>
        <v>15</v>
      </c>
      <c r="M42" s="66" t="s">
        <v>174</v>
      </c>
      <c r="N42" s="66">
        <f t="shared" si="4"/>
        <v>15</v>
      </c>
      <c r="O42" s="66" t="s">
        <v>178</v>
      </c>
      <c r="P42" s="66">
        <f t="shared" si="5"/>
        <v>15</v>
      </c>
      <c r="Q42" s="66" t="s">
        <v>177</v>
      </c>
      <c r="R42" s="66">
        <f t="shared" si="7"/>
        <v>10</v>
      </c>
      <c r="S42" s="66">
        <f t="shared" si="8"/>
        <v>100</v>
      </c>
      <c r="T42" s="103" t="str">
        <f t="shared" si="9"/>
        <v>FUERTE</v>
      </c>
      <c r="U42" s="294"/>
      <c r="V42" s="293"/>
    </row>
    <row r="43" spans="1:22" ht="42.75" x14ac:dyDescent="0.25">
      <c r="A43" s="292">
        <v>14</v>
      </c>
      <c r="B43" s="254" t="str">
        <f>'1. Identificación del riesgo'!C25</f>
        <v>No aplicar medidas sancionatorias sobre tala de árboles, quemas o alteración de lugares de paisajes que merezcan protección y que no estén autorizados por las autoridades competentes, para favorecer a los infractores</v>
      </c>
      <c r="C43" s="65" t="str">
        <f>'2. Descripción del Riesgo'!D49</f>
        <v>Afán de lucro</v>
      </c>
      <c r="D43" s="65" t="str">
        <f>'5. Diseño de Controles'!F43</f>
        <v>Implementación y Socialización del Código de Integridad, que implique el desarrollo institucional de la caja de herramientas (encuestas, compromisos, plan de acción)</v>
      </c>
      <c r="E43" s="66" t="s">
        <v>165</v>
      </c>
      <c r="F43" s="66">
        <f t="shared" si="0"/>
        <v>15</v>
      </c>
      <c r="G43" s="66" t="s">
        <v>167</v>
      </c>
      <c r="H43" s="66">
        <f t="shared" si="6"/>
        <v>15</v>
      </c>
      <c r="I43" s="66" t="s">
        <v>169</v>
      </c>
      <c r="J43" s="66">
        <f t="shared" si="2"/>
        <v>15</v>
      </c>
      <c r="K43" s="66" t="s">
        <v>182</v>
      </c>
      <c r="L43" s="66">
        <f t="shared" si="3"/>
        <v>15</v>
      </c>
      <c r="M43" s="66" t="s">
        <v>174</v>
      </c>
      <c r="N43" s="66">
        <f t="shared" si="4"/>
        <v>15</v>
      </c>
      <c r="O43" s="66" t="s">
        <v>178</v>
      </c>
      <c r="P43" s="66">
        <f t="shared" si="5"/>
        <v>15</v>
      </c>
      <c r="Q43" s="66" t="s">
        <v>177</v>
      </c>
      <c r="R43" s="66">
        <f t="shared" si="7"/>
        <v>10</v>
      </c>
      <c r="S43" s="66">
        <f t="shared" si="8"/>
        <v>100</v>
      </c>
      <c r="T43" s="103" t="str">
        <f t="shared" si="9"/>
        <v>FUERTE</v>
      </c>
      <c r="U43" s="294">
        <f t="shared" ref="U43" si="34">AVERAGE(S43:S45)</f>
        <v>100</v>
      </c>
      <c r="V43" s="293" t="str">
        <f t="shared" ref="V43" si="35">IF(U43=100,"FUERTE",IF(AND(U43&gt;=50,U43&lt;100),"MODERADO","DÉBIL"))</f>
        <v>FUERTE</v>
      </c>
    </row>
    <row r="44" spans="1:22" ht="28.5" x14ac:dyDescent="0.25">
      <c r="A44" s="292"/>
      <c r="B44" s="254"/>
      <c r="C44" s="65" t="str">
        <f>'2. Descripción del Riesgo'!D50</f>
        <v>Deficientes controles internos en el proceso</v>
      </c>
      <c r="D44" s="65" t="str">
        <f>'5. Diseño de Controles'!F44</f>
        <v>Ejecer control a partir de operativos o actividades de reacción inmediata, y seguimientos sobre denuncias</v>
      </c>
      <c r="E44" s="66" t="s">
        <v>165</v>
      </c>
      <c r="F44" s="66">
        <f t="shared" si="0"/>
        <v>15</v>
      </c>
      <c r="G44" s="66" t="s">
        <v>167</v>
      </c>
      <c r="H44" s="66">
        <f t="shared" si="6"/>
        <v>15</v>
      </c>
      <c r="I44" s="66" t="s">
        <v>169</v>
      </c>
      <c r="J44" s="66">
        <f t="shared" si="2"/>
        <v>15</v>
      </c>
      <c r="K44" s="66" t="s">
        <v>182</v>
      </c>
      <c r="L44" s="66">
        <f t="shared" si="3"/>
        <v>15</v>
      </c>
      <c r="M44" s="66" t="s">
        <v>174</v>
      </c>
      <c r="N44" s="66">
        <f t="shared" si="4"/>
        <v>15</v>
      </c>
      <c r="O44" s="66" t="s">
        <v>178</v>
      </c>
      <c r="P44" s="66">
        <f t="shared" si="5"/>
        <v>15</v>
      </c>
      <c r="Q44" s="66" t="s">
        <v>177</v>
      </c>
      <c r="R44" s="66">
        <f t="shared" si="7"/>
        <v>10</v>
      </c>
      <c r="S44" s="66">
        <f t="shared" si="8"/>
        <v>100</v>
      </c>
      <c r="T44" s="103" t="str">
        <f t="shared" si="9"/>
        <v>FUERTE</v>
      </c>
      <c r="U44" s="294"/>
      <c r="V44" s="293"/>
    </row>
    <row r="45" spans="1:22" ht="42.75" x14ac:dyDescent="0.25">
      <c r="A45" s="292"/>
      <c r="B45" s="254"/>
      <c r="C45" s="65" t="str">
        <f>'2. Descripción del Riesgo'!D51</f>
        <v xml:space="preserve">Deficientes valores y principios </v>
      </c>
      <c r="D45" s="65" t="str">
        <f>'5. Diseño de Controles'!F45</f>
        <v xml:space="preserve">Realizar una capacitación sobre Valores y principios para promover la rectitud, el código de integridad del servidor público  y el respeto por el erario público. </v>
      </c>
      <c r="E45" s="66" t="s">
        <v>165</v>
      </c>
      <c r="F45" s="66">
        <f t="shared" si="0"/>
        <v>15</v>
      </c>
      <c r="G45" s="66" t="s">
        <v>167</v>
      </c>
      <c r="H45" s="66">
        <f t="shared" si="6"/>
        <v>15</v>
      </c>
      <c r="I45" s="66" t="s">
        <v>169</v>
      </c>
      <c r="J45" s="66">
        <f t="shared" si="2"/>
        <v>15</v>
      </c>
      <c r="K45" s="66" t="s">
        <v>182</v>
      </c>
      <c r="L45" s="66">
        <f t="shared" si="3"/>
        <v>15</v>
      </c>
      <c r="M45" s="66" t="s">
        <v>174</v>
      </c>
      <c r="N45" s="66">
        <f t="shared" si="4"/>
        <v>15</v>
      </c>
      <c r="O45" s="66" t="s">
        <v>178</v>
      </c>
      <c r="P45" s="66">
        <f t="shared" si="5"/>
        <v>15</v>
      </c>
      <c r="Q45" s="66" t="s">
        <v>177</v>
      </c>
      <c r="R45" s="66">
        <f t="shared" si="7"/>
        <v>10</v>
      </c>
      <c r="S45" s="66">
        <f t="shared" si="8"/>
        <v>100</v>
      </c>
      <c r="T45" s="103" t="str">
        <f t="shared" si="9"/>
        <v>FUERTE</v>
      </c>
      <c r="U45" s="294"/>
      <c r="V45" s="293"/>
    </row>
    <row r="46" spans="1:22" ht="42.75" x14ac:dyDescent="0.25">
      <c r="A46" s="292">
        <v>15</v>
      </c>
      <c r="B46" s="254" t="str">
        <f>'1. Identificación del riesgo'!C26</f>
        <v>Conceder permisos o trámite urbanísticos o ambientales sin el lleno de los requisitos para obtener provecho o favorecer a terceros.</v>
      </c>
      <c r="C46" s="65" t="str">
        <f>'2. Descripción del Riesgo'!D52</f>
        <v>Deficientes controles internos en el proceso</v>
      </c>
      <c r="D46" s="65" t="str">
        <f>'5. Diseño de Controles'!F46</f>
        <v xml:space="preserve">Verificar el cumplimiento de requisitos para permisos o licencias urbanísticas y ambientales mediante una lista de verificación </v>
      </c>
      <c r="E46" s="66" t="s">
        <v>165</v>
      </c>
      <c r="F46" s="66">
        <f t="shared" si="0"/>
        <v>15</v>
      </c>
      <c r="G46" s="66" t="s">
        <v>167</v>
      </c>
      <c r="H46" s="66">
        <f t="shared" si="6"/>
        <v>15</v>
      </c>
      <c r="I46" s="66" t="s">
        <v>169</v>
      </c>
      <c r="J46" s="66">
        <f t="shared" si="2"/>
        <v>15</v>
      </c>
      <c r="K46" s="66" t="s">
        <v>182</v>
      </c>
      <c r="L46" s="66">
        <f t="shared" si="3"/>
        <v>15</v>
      </c>
      <c r="M46" s="66" t="s">
        <v>174</v>
      </c>
      <c r="N46" s="66">
        <f t="shared" si="4"/>
        <v>15</v>
      </c>
      <c r="O46" s="66" t="s">
        <v>178</v>
      </c>
      <c r="P46" s="66">
        <f t="shared" si="5"/>
        <v>15</v>
      </c>
      <c r="Q46" s="66" t="s">
        <v>177</v>
      </c>
      <c r="R46" s="66">
        <f t="shared" si="7"/>
        <v>10</v>
      </c>
      <c r="S46" s="66">
        <f t="shared" si="8"/>
        <v>100</v>
      </c>
      <c r="T46" s="103" t="str">
        <f t="shared" si="9"/>
        <v>FUERTE</v>
      </c>
      <c r="U46" s="294">
        <f t="shared" ref="U46" si="36">AVERAGE(S46:S48)</f>
        <v>100</v>
      </c>
      <c r="V46" s="293" t="str">
        <f t="shared" ref="V46" si="37">IF(U46=100,"FUERTE",IF(AND(U46&gt;=50,U46&lt;100),"MODERADO","DÉBIL"))</f>
        <v>FUERTE</v>
      </c>
    </row>
    <row r="47" spans="1:22" ht="42.75" x14ac:dyDescent="0.25">
      <c r="A47" s="292"/>
      <c r="B47" s="254"/>
      <c r="C47" s="65" t="str">
        <f>'2. Descripción del Riesgo'!D53</f>
        <v xml:space="preserve">Deficientes valores y principios </v>
      </c>
      <c r="D47" s="65" t="str">
        <f>'5. Diseño de Controles'!F47</f>
        <v xml:space="preserve">Realizar una capacitación sobre Valores y principios para promover la rectitud, el código de integridad del servidor público  y el respeto por el erario público. </v>
      </c>
      <c r="E47" s="66" t="s">
        <v>165</v>
      </c>
      <c r="F47" s="66">
        <f t="shared" si="0"/>
        <v>15</v>
      </c>
      <c r="G47" s="66" t="s">
        <v>167</v>
      </c>
      <c r="H47" s="66">
        <f t="shared" si="6"/>
        <v>15</v>
      </c>
      <c r="I47" s="66" t="s">
        <v>169</v>
      </c>
      <c r="J47" s="66">
        <f t="shared" si="2"/>
        <v>15</v>
      </c>
      <c r="K47" s="66" t="s">
        <v>182</v>
      </c>
      <c r="L47" s="66">
        <f t="shared" si="3"/>
        <v>15</v>
      </c>
      <c r="M47" s="66" t="s">
        <v>174</v>
      </c>
      <c r="N47" s="66">
        <f t="shared" si="4"/>
        <v>15</v>
      </c>
      <c r="O47" s="66" t="s">
        <v>178</v>
      </c>
      <c r="P47" s="66">
        <f t="shared" si="5"/>
        <v>15</v>
      </c>
      <c r="Q47" s="66" t="s">
        <v>177</v>
      </c>
      <c r="R47" s="66">
        <f t="shared" si="7"/>
        <v>10</v>
      </c>
      <c r="S47" s="66">
        <f t="shared" si="8"/>
        <v>100</v>
      </c>
      <c r="T47" s="103" t="str">
        <f t="shared" si="9"/>
        <v>FUERTE</v>
      </c>
      <c r="U47" s="294"/>
      <c r="V47" s="293"/>
    </row>
    <row r="48" spans="1:22" ht="28.5" x14ac:dyDescent="0.25">
      <c r="A48" s="292"/>
      <c r="B48" s="254"/>
      <c r="C48" s="65">
        <f>'2. Descripción del Riesgo'!D54</f>
        <v>0</v>
      </c>
      <c r="D48" s="65">
        <f>'5. Diseño de Controles'!F48</f>
        <v>0</v>
      </c>
      <c r="E48" s="66" t="s">
        <v>165</v>
      </c>
      <c r="F48" s="66">
        <f t="shared" si="0"/>
        <v>15</v>
      </c>
      <c r="G48" s="66" t="s">
        <v>167</v>
      </c>
      <c r="H48" s="66">
        <f t="shared" si="6"/>
        <v>15</v>
      </c>
      <c r="I48" s="66" t="s">
        <v>169</v>
      </c>
      <c r="J48" s="66">
        <f t="shared" si="2"/>
        <v>15</v>
      </c>
      <c r="K48" s="66" t="s">
        <v>182</v>
      </c>
      <c r="L48" s="66">
        <f t="shared" si="3"/>
        <v>15</v>
      </c>
      <c r="M48" s="66" t="s">
        <v>174</v>
      </c>
      <c r="N48" s="66">
        <f t="shared" si="4"/>
        <v>15</v>
      </c>
      <c r="O48" s="66" t="s">
        <v>178</v>
      </c>
      <c r="P48" s="66">
        <f t="shared" si="5"/>
        <v>15</v>
      </c>
      <c r="Q48" s="66" t="s">
        <v>177</v>
      </c>
      <c r="R48" s="66">
        <f t="shared" si="7"/>
        <v>10</v>
      </c>
      <c r="S48" s="66">
        <f t="shared" si="8"/>
        <v>100</v>
      </c>
      <c r="T48" s="103" t="str">
        <f t="shared" si="9"/>
        <v>FUERTE</v>
      </c>
      <c r="U48" s="294"/>
      <c r="V48" s="293"/>
    </row>
    <row r="49" spans="1:22" ht="28.5" x14ac:dyDescent="0.25">
      <c r="A49" s="292">
        <v>16</v>
      </c>
      <c r="B49" s="254" t="str">
        <f>'1. Identificación del riesgo'!C27</f>
        <v xml:space="preserve">Favorecer  a terceros con la autorización de licencias cuyos usos del suelo no se encuentran contemplados en el Plan de Ordenamiento Territorial </v>
      </c>
      <c r="C49" s="65" t="str">
        <f>'2. Descripción del Riesgo'!D55</f>
        <v>Clientelismo</v>
      </c>
      <c r="D49" s="65" t="str">
        <f>'5. Diseño de Controles'!F49</f>
        <v xml:space="preserve">Realizar una capacitación sobre responsabilidades de los servidores públicos </v>
      </c>
      <c r="E49" s="66" t="s">
        <v>165</v>
      </c>
      <c r="F49" s="66">
        <f t="shared" si="0"/>
        <v>15</v>
      </c>
      <c r="G49" s="66" t="s">
        <v>167</v>
      </c>
      <c r="H49" s="66">
        <f t="shared" si="6"/>
        <v>15</v>
      </c>
      <c r="I49" s="66" t="s">
        <v>169</v>
      </c>
      <c r="J49" s="66">
        <f t="shared" si="2"/>
        <v>15</v>
      </c>
      <c r="K49" s="66" t="s">
        <v>182</v>
      </c>
      <c r="L49" s="66">
        <f t="shared" si="3"/>
        <v>15</v>
      </c>
      <c r="M49" s="66" t="s">
        <v>174</v>
      </c>
      <c r="N49" s="66">
        <f t="shared" si="4"/>
        <v>15</v>
      </c>
      <c r="O49" s="66" t="s">
        <v>178</v>
      </c>
      <c r="P49" s="66">
        <f t="shared" si="5"/>
        <v>15</v>
      </c>
      <c r="Q49" s="66" t="s">
        <v>177</v>
      </c>
      <c r="R49" s="66">
        <f t="shared" si="7"/>
        <v>10</v>
      </c>
      <c r="S49" s="66">
        <f t="shared" si="8"/>
        <v>100</v>
      </c>
      <c r="T49" s="103" t="str">
        <f t="shared" si="9"/>
        <v>FUERTE</v>
      </c>
      <c r="U49" s="294">
        <f t="shared" ref="U49" si="38">AVERAGE(S49:S51)</f>
        <v>100</v>
      </c>
      <c r="V49" s="293" t="str">
        <f t="shared" ref="V49" si="39">IF(U49=100,"FUERTE",IF(AND(U49&gt;=50,U49&lt;100),"MODERADO","DÉBIL"))</f>
        <v>FUERTE</v>
      </c>
    </row>
    <row r="50" spans="1:22" ht="28.5" x14ac:dyDescent="0.25">
      <c r="A50" s="292"/>
      <c r="B50" s="254"/>
      <c r="C50" s="65" t="str">
        <f>'2. Descripción del Riesgo'!D56</f>
        <v>Deficientes controles internos en el proceso</v>
      </c>
      <c r="D50" s="65" t="str">
        <f>'5. Diseño de Controles'!F50</f>
        <v>Crear y alpicar procedimientos internos con criterios técnicos objetivos para la entrega de licencias de uso de suelo</v>
      </c>
      <c r="E50" s="66" t="s">
        <v>165</v>
      </c>
      <c r="F50" s="66">
        <f t="shared" si="0"/>
        <v>15</v>
      </c>
      <c r="G50" s="66" t="s">
        <v>167</v>
      </c>
      <c r="H50" s="66">
        <f t="shared" si="6"/>
        <v>15</v>
      </c>
      <c r="I50" s="66" t="s">
        <v>169</v>
      </c>
      <c r="J50" s="66">
        <f t="shared" si="2"/>
        <v>15</v>
      </c>
      <c r="K50" s="66" t="s">
        <v>182</v>
      </c>
      <c r="L50" s="66">
        <f t="shared" si="3"/>
        <v>15</v>
      </c>
      <c r="M50" s="66" t="s">
        <v>174</v>
      </c>
      <c r="N50" s="66">
        <f t="shared" si="4"/>
        <v>15</v>
      </c>
      <c r="O50" s="66" t="s">
        <v>178</v>
      </c>
      <c r="P50" s="66">
        <f t="shared" si="5"/>
        <v>15</v>
      </c>
      <c r="Q50" s="66" t="s">
        <v>177</v>
      </c>
      <c r="R50" s="66">
        <f t="shared" si="7"/>
        <v>10</v>
      </c>
      <c r="S50" s="66">
        <f t="shared" si="8"/>
        <v>100</v>
      </c>
      <c r="T50" s="103" t="str">
        <f t="shared" si="9"/>
        <v>FUERTE</v>
      </c>
      <c r="U50" s="294"/>
      <c r="V50" s="293"/>
    </row>
    <row r="51" spans="1:22" ht="28.5" x14ac:dyDescent="0.25">
      <c r="A51" s="292"/>
      <c r="B51" s="254"/>
      <c r="C51" s="65">
        <f>'2. Descripción del Riesgo'!D57</f>
        <v>0</v>
      </c>
      <c r="D51" s="65">
        <f>'5. Diseño de Controles'!F51</f>
        <v>0</v>
      </c>
      <c r="E51" s="66" t="s">
        <v>165</v>
      </c>
      <c r="F51" s="66">
        <f t="shared" si="0"/>
        <v>15</v>
      </c>
      <c r="G51" s="66" t="s">
        <v>167</v>
      </c>
      <c r="H51" s="66">
        <f t="shared" si="6"/>
        <v>15</v>
      </c>
      <c r="I51" s="66" t="s">
        <v>169</v>
      </c>
      <c r="J51" s="66">
        <f t="shared" si="2"/>
        <v>15</v>
      </c>
      <c r="K51" s="66" t="s">
        <v>182</v>
      </c>
      <c r="L51" s="66">
        <f t="shared" si="3"/>
        <v>15</v>
      </c>
      <c r="M51" s="66" t="s">
        <v>174</v>
      </c>
      <c r="N51" s="66">
        <f t="shared" si="4"/>
        <v>15</v>
      </c>
      <c r="O51" s="66" t="s">
        <v>178</v>
      </c>
      <c r="P51" s="66">
        <f t="shared" si="5"/>
        <v>15</v>
      </c>
      <c r="Q51" s="66" t="s">
        <v>177</v>
      </c>
      <c r="R51" s="66">
        <f t="shared" si="7"/>
        <v>10</v>
      </c>
      <c r="S51" s="66">
        <f t="shared" si="8"/>
        <v>100</v>
      </c>
      <c r="T51" s="103" t="str">
        <f t="shared" si="9"/>
        <v>FUERTE</v>
      </c>
      <c r="U51" s="294"/>
      <c r="V51" s="293"/>
    </row>
    <row r="52" spans="1:22" ht="42.75" x14ac:dyDescent="0.25">
      <c r="A52" s="292">
        <v>17</v>
      </c>
      <c r="B52" s="254" t="str">
        <f>'1. Identificación del riesgo'!C28</f>
        <v>Recibir o solicitar dadivas a los ciudadanos, para, por acción u omisión, actuar a favor de terceros, en desarrollo de las competencias de la Secretaría de Gobierno, relacionadas con la conservación y el restablecimiento del orden público, control de calidad, precios y/o pesas y medidas.</v>
      </c>
      <c r="C52" s="65" t="str">
        <f>'2. Descripción del Riesgo'!D58</f>
        <v>Ausencia de visibilidad de la gestión de gobierno a través de información noticiosa o informes de gestión</v>
      </c>
      <c r="D52" s="65" t="str">
        <f>'5. Diseño de Controles'!F52</f>
        <v>Publicar permanentemente los resultados de la gestión del proceso; en especial; los de mayor impacto: orden público y seguridad</v>
      </c>
      <c r="E52" s="66" t="s">
        <v>165</v>
      </c>
      <c r="F52" s="66">
        <f t="shared" si="0"/>
        <v>15</v>
      </c>
      <c r="G52" s="66" t="s">
        <v>167</v>
      </c>
      <c r="H52" s="66">
        <f t="shared" si="6"/>
        <v>15</v>
      </c>
      <c r="I52" s="66" t="s">
        <v>169</v>
      </c>
      <c r="J52" s="66">
        <f t="shared" si="2"/>
        <v>15</v>
      </c>
      <c r="K52" s="66" t="s">
        <v>182</v>
      </c>
      <c r="L52" s="66">
        <f t="shared" si="3"/>
        <v>15</v>
      </c>
      <c r="M52" s="66" t="s">
        <v>174</v>
      </c>
      <c r="N52" s="66">
        <f t="shared" si="4"/>
        <v>15</v>
      </c>
      <c r="O52" s="66" t="s">
        <v>178</v>
      </c>
      <c r="P52" s="66">
        <f t="shared" si="5"/>
        <v>15</v>
      </c>
      <c r="Q52" s="66" t="s">
        <v>177</v>
      </c>
      <c r="R52" s="66">
        <f t="shared" si="7"/>
        <v>10</v>
      </c>
      <c r="S52" s="66">
        <f t="shared" si="8"/>
        <v>100</v>
      </c>
      <c r="T52" s="103" t="str">
        <f t="shared" si="9"/>
        <v>FUERTE</v>
      </c>
      <c r="U52" s="294">
        <f t="shared" ref="U52" si="40">AVERAGE(S52:S54)</f>
        <v>100</v>
      </c>
      <c r="V52" s="293" t="str">
        <f t="shared" ref="V52" si="41">IF(U52=100,"FUERTE",IF(AND(U52&gt;=50,U52&lt;100),"MODERADO","DÉBIL"))</f>
        <v>FUERTE</v>
      </c>
    </row>
    <row r="53" spans="1:22" ht="42.75" x14ac:dyDescent="0.25">
      <c r="A53" s="292"/>
      <c r="B53" s="254"/>
      <c r="C53" s="65" t="str">
        <f>'2. Descripción del Riesgo'!D59</f>
        <v>Ausencia de valores éticos, amiguismo, soborno, tráfico de influencias</v>
      </c>
      <c r="D53" s="65" t="str">
        <f>'5. Diseño de Controles'!F53</f>
        <v>Implementación y Socialización del Código de Integridad, que implique el desarrollo institucional de la caja de herramientas (encuestas, compromisos, plan de acción)</v>
      </c>
      <c r="E53" s="66" t="s">
        <v>165</v>
      </c>
      <c r="F53" s="66">
        <f t="shared" si="0"/>
        <v>15</v>
      </c>
      <c r="G53" s="66" t="s">
        <v>167</v>
      </c>
      <c r="H53" s="66">
        <f t="shared" si="6"/>
        <v>15</v>
      </c>
      <c r="I53" s="66" t="s">
        <v>169</v>
      </c>
      <c r="J53" s="66">
        <f t="shared" si="2"/>
        <v>15</v>
      </c>
      <c r="K53" s="66" t="s">
        <v>182</v>
      </c>
      <c r="L53" s="66">
        <f t="shared" si="3"/>
        <v>15</v>
      </c>
      <c r="M53" s="66" t="s">
        <v>174</v>
      </c>
      <c r="N53" s="66">
        <f t="shared" si="4"/>
        <v>15</v>
      </c>
      <c r="O53" s="66" t="s">
        <v>178</v>
      </c>
      <c r="P53" s="66">
        <f t="shared" si="5"/>
        <v>15</v>
      </c>
      <c r="Q53" s="66" t="s">
        <v>177</v>
      </c>
      <c r="R53" s="66">
        <f t="shared" si="7"/>
        <v>10</v>
      </c>
      <c r="S53" s="66">
        <f t="shared" si="8"/>
        <v>100</v>
      </c>
      <c r="T53" s="103" t="str">
        <f t="shared" si="9"/>
        <v>FUERTE</v>
      </c>
      <c r="U53" s="294"/>
      <c r="V53" s="293"/>
    </row>
    <row r="54" spans="1:22" ht="28.5" x14ac:dyDescent="0.25">
      <c r="A54" s="292"/>
      <c r="B54" s="254"/>
      <c r="C54" s="65">
        <f>'2. Descripción del Riesgo'!D60</f>
        <v>0</v>
      </c>
      <c r="D54" s="65">
        <f>'5. Diseño de Controles'!F54</f>
        <v>0</v>
      </c>
      <c r="E54" s="66" t="s">
        <v>165</v>
      </c>
      <c r="F54" s="66">
        <f t="shared" si="0"/>
        <v>15</v>
      </c>
      <c r="G54" s="66" t="s">
        <v>167</v>
      </c>
      <c r="H54" s="66">
        <f t="shared" si="6"/>
        <v>15</v>
      </c>
      <c r="I54" s="66" t="s">
        <v>169</v>
      </c>
      <c r="J54" s="66">
        <f t="shared" si="2"/>
        <v>15</v>
      </c>
      <c r="K54" s="66" t="s">
        <v>182</v>
      </c>
      <c r="L54" s="66">
        <f t="shared" si="3"/>
        <v>15</v>
      </c>
      <c r="M54" s="66" t="s">
        <v>174</v>
      </c>
      <c r="N54" s="66">
        <f t="shared" si="4"/>
        <v>15</v>
      </c>
      <c r="O54" s="66" t="s">
        <v>178</v>
      </c>
      <c r="P54" s="66">
        <f t="shared" si="5"/>
        <v>15</v>
      </c>
      <c r="Q54" s="66" t="s">
        <v>177</v>
      </c>
      <c r="R54" s="66">
        <f t="shared" si="7"/>
        <v>10</v>
      </c>
      <c r="S54" s="66">
        <f t="shared" si="8"/>
        <v>100</v>
      </c>
      <c r="T54" s="103" t="str">
        <f t="shared" si="9"/>
        <v>FUERTE</v>
      </c>
      <c r="U54" s="294"/>
      <c r="V54" s="293"/>
    </row>
    <row r="55" spans="1:22" ht="42.75" x14ac:dyDescent="0.25">
      <c r="A55" s="292">
        <v>18</v>
      </c>
      <c r="B55" s="254" t="str">
        <f>'1. Identificación del riesgo'!C29</f>
        <v>Expedición de actos administrativos, políticas, lineamientos u orientaciones contrarias a los intereses generales, en relación con la seguridad y convivencia ciudadana u orden público, con el fin de compensar favores políticos o favorecer a terceros</v>
      </c>
      <c r="C55" s="65" t="str">
        <f>'2. Descripción del Riesgo'!D61</f>
        <v>No socialización o sometimiento a consultas públicas, de políticas y lineamientos que afecten de manera general a la ciudadanía o establecimientos comerciales</v>
      </c>
      <c r="D55" s="65" t="str">
        <f>'5. Diseño de Controles'!F55</f>
        <v>Socializar de manera general, o con las partes afectadas, a través de consulta pública o socialización directa, las políticas o lineamientos de interés general</v>
      </c>
      <c r="E55" s="66" t="s">
        <v>165</v>
      </c>
      <c r="F55" s="66">
        <f t="shared" si="0"/>
        <v>15</v>
      </c>
      <c r="G55" s="66" t="s">
        <v>167</v>
      </c>
      <c r="H55" s="66">
        <f t="shared" si="6"/>
        <v>15</v>
      </c>
      <c r="I55" s="66" t="s">
        <v>169</v>
      </c>
      <c r="J55" s="66">
        <f t="shared" si="2"/>
        <v>15</v>
      </c>
      <c r="K55" s="66" t="s">
        <v>182</v>
      </c>
      <c r="L55" s="66">
        <f t="shared" si="3"/>
        <v>15</v>
      </c>
      <c r="M55" s="66" t="s">
        <v>174</v>
      </c>
      <c r="N55" s="66">
        <f t="shared" si="4"/>
        <v>15</v>
      </c>
      <c r="O55" s="66" t="s">
        <v>178</v>
      </c>
      <c r="P55" s="66">
        <f t="shared" si="5"/>
        <v>15</v>
      </c>
      <c r="Q55" s="66" t="s">
        <v>177</v>
      </c>
      <c r="R55" s="66">
        <f t="shared" si="7"/>
        <v>10</v>
      </c>
      <c r="S55" s="66">
        <f t="shared" si="8"/>
        <v>100</v>
      </c>
      <c r="T55" s="103" t="str">
        <f t="shared" si="9"/>
        <v>FUERTE</v>
      </c>
      <c r="U55" s="294">
        <f t="shared" ref="U55" si="42">AVERAGE(S55:S57)</f>
        <v>100</v>
      </c>
      <c r="V55" s="293" t="str">
        <f t="shared" ref="V55" si="43">IF(U55=100,"FUERTE",IF(AND(U55&gt;=50,U55&lt;100),"MODERADO","DÉBIL"))</f>
        <v>FUERTE</v>
      </c>
    </row>
    <row r="56" spans="1:22" ht="42.75" x14ac:dyDescent="0.25">
      <c r="A56" s="292"/>
      <c r="B56" s="254"/>
      <c r="C56" s="65" t="str">
        <f>'2. Descripción del Riesgo'!D62</f>
        <v>Desactualización sobre normas y políticas en materia de convicencia, seguridad ciudadana y orden público.</v>
      </c>
      <c r="D56" s="65" t="str">
        <f>'5. Diseño de Controles'!F56</f>
        <v>Capacitación a funcionarios del procesos sobre normatividad y lineamientos  vigentes, en materia de seguridad ciudadana y orden público</v>
      </c>
      <c r="E56" s="66" t="s">
        <v>165</v>
      </c>
      <c r="F56" s="66">
        <f t="shared" si="0"/>
        <v>15</v>
      </c>
      <c r="G56" s="66" t="s">
        <v>167</v>
      </c>
      <c r="H56" s="66">
        <f t="shared" si="6"/>
        <v>15</v>
      </c>
      <c r="I56" s="66" t="s">
        <v>169</v>
      </c>
      <c r="J56" s="66">
        <f t="shared" si="2"/>
        <v>15</v>
      </c>
      <c r="K56" s="66" t="s">
        <v>182</v>
      </c>
      <c r="L56" s="66">
        <f t="shared" si="3"/>
        <v>15</v>
      </c>
      <c r="M56" s="66" t="s">
        <v>174</v>
      </c>
      <c r="N56" s="66">
        <f t="shared" si="4"/>
        <v>15</v>
      </c>
      <c r="O56" s="66" t="s">
        <v>178</v>
      </c>
      <c r="P56" s="66">
        <f t="shared" si="5"/>
        <v>15</v>
      </c>
      <c r="Q56" s="66" t="s">
        <v>177</v>
      </c>
      <c r="R56" s="66">
        <f t="shared" si="7"/>
        <v>10</v>
      </c>
      <c r="S56" s="66">
        <f t="shared" si="8"/>
        <v>100</v>
      </c>
      <c r="T56" s="103" t="str">
        <f t="shared" si="9"/>
        <v>FUERTE</v>
      </c>
      <c r="U56" s="294"/>
      <c r="V56" s="293"/>
    </row>
    <row r="57" spans="1:22" ht="28.5" x14ac:dyDescent="0.25">
      <c r="A57" s="292"/>
      <c r="B57" s="254"/>
      <c r="C57" s="65">
        <f>'2. Descripción del Riesgo'!D63</f>
        <v>0</v>
      </c>
      <c r="D57" s="65">
        <f>'5. Diseño de Controles'!F57</f>
        <v>0</v>
      </c>
      <c r="E57" s="66" t="s">
        <v>165</v>
      </c>
      <c r="F57" s="66">
        <f t="shared" si="0"/>
        <v>15</v>
      </c>
      <c r="G57" s="66" t="s">
        <v>167</v>
      </c>
      <c r="H57" s="66">
        <f t="shared" si="6"/>
        <v>15</v>
      </c>
      <c r="I57" s="66" t="s">
        <v>169</v>
      </c>
      <c r="J57" s="66">
        <f t="shared" si="2"/>
        <v>15</v>
      </c>
      <c r="K57" s="66" t="s">
        <v>182</v>
      </c>
      <c r="L57" s="66">
        <f t="shared" si="3"/>
        <v>15</v>
      </c>
      <c r="M57" s="66" t="s">
        <v>174</v>
      </c>
      <c r="N57" s="66">
        <f t="shared" si="4"/>
        <v>15</v>
      </c>
      <c r="O57" s="66" t="s">
        <v>178</v>
      </c>
      <c r="P57" s="66">
        <f t="shared" si="5"/>
        <v>15</v>
      </c>
      <c r="Q57" s="66" t="s">
        <v>177</v>
      </c>
      <c r="R57" s="66">
        <f t="shared" si="7"/>
        <v>10</v>
      </c>
      <c r="S57" s="66">
        <f t="shared" si="8"/>
        <v>100</v>
      </c>
      <c r="T57" s="103" t="str">
        <f t="shared" si="9"/>
        <v>FUERTE</v>
      </c>
      <c r="U57" s="294"/>
      <c r="V57" s="293"/>
    </row>
    <row r="58" spans="1:22" ht="28.5" x14ac:dyDescent="0.25">
      <c r="A58" s="292">
        <v>19</v>
      </c>
      <c r="B58" s="254" t="str">
        <f>'1. Identificación del riesgo'!C30</f>
        <v>Permitir el funcionamiento de manera premeditada,  o no sancionar a establecimientos comerciales o industriales que no están registrados o no cuentan con las licencias y permisos.</v>
      </c>
      <c r="C58" s="65" t="str">
        <f>'2. Descripción del Riesgo'!D64</f>
        <v>Falta de Operativos de Control</v>
      </c>
      <c r="D58" s="65" t="str">
        <f>'5. Diseño de Controles'!F58</f>
        <v>Ejecutar con apoyo de la Policía Nacional Operativos de Control</v>
      </c>
      <c r="E58" s="66" t="s">
        <v>165</v>
      </c>
      <c r="F58" s="66">
        <f t="shared" si="0"/>
        <v>15</v>
      </c>
      <c r="G58" s="66" t="s">
        <v>167</v>
      </c>
      <c r="H58" s="66">
        <f t="shared" si="6"/>
        <v>15</v>
      </c>
      <c r="I58" s="66" t="s">
        <v>169</v>
      </c>
      <c r="J58" s="66">
        <f t="shared" si="2"/>
        <v>15</v>
      </c>
      <c r="K58" s="66" t="s">
        <v>182</v>
      </c>
      <c r="L58" s="66">
        <f t="shared" si="3"/>
        <v>15</v>
      </c>
      <c r="M58" s="66" t="s">
        <v>174</v>
      </c>
      <c r="N58" s="66">
        <f t="shared" si="4"/>
        <v>15</v>
      </c>
      <c r="O58" s="66" t="s">
        <v>178</v>
      </c>
      <c r="P58" s="66">
        <f t="shared" si="5"/>
        <v>15</v>
      </c>
      <c r="Q58" s="66" t="s">
        <v>177</v>
      </c>
      <c r="R58" s="66">
        <f t="shared" si="7"/>
        <v>10</v>
      </c>
      <c r="S58" s="66">
        <f t="shared" si="8"/>
        <v>100</v>
      </c>
      <c r="T58" s="103" t="str">
        <f t="shared" si="9"/>
        <v>FUERTE</v>
      </c>
      <c r="U58" s="294">
        <f t="shared" ref="U58" si="44">AVERAGE(S58:S60)</f>
        <v>100</v>
      </c>
      <c r="V58" s="293" t="str">
        <f t="shared" ref="V58" si="45">IF(U58=100,"FUERTE",IF(AND(U58&gt;=50,U58&lt;100),"MODERADO","DÉBIL"))</f>
        <v>FUERTE</v>
      </c>
    </row>
    <row r="59" spans="1:22" ht="42.75" x14ac:dyDescent="0.25">
      <c r="A59" s="292"/>
      <c r="B59" s="254"/>
      <c r="C59" s="65" t="str">
        <f>'2. Descripción del Riesgo'!D65</f>
        <v>Ausencia de valores éticos, amiguismo, soborno, tráfico de influencias</v>
      </c>
      <c r="D59" s="65" t="str">
        <f>'5. Diseño de Controles'!F59</f>
        <v xml:space="preserve">Realizar una capacitación sobre Valores y principios para promover la rectitud, el código de integridad del servidor público  y el respeto por el erario público. </v>
      </c>
      <c r="E59" s="66" t="s">
        <v>165</v>
      </c>
      <c r="F59" s="66">
        <f t="shared" si="0"/>
        <v>15</v>
      </c>
      <c r="G59" s="66" t="s">
        <v>167</v>
      </c>
      <c r="H59" s="66">
        <f t="shared" si="6"/>
        <v>15</v>
      </c>
      <c r="I59" s="66" t="s">
        <v>169</v>
      </c>
      <c r="J59" s="66">
        <f t="shared" si="2"/>
        <v>15</v>
      </c>
      <c r="K59" s="66" t="s">
        <v>182</v>
      </c>
      <c r="L59" s="66">
        <f t="shared" si="3"/>
        <v>15</v>
      </c>
      <c r="M59" s="66" t="s">
        <v>174</v>
      </c>
      <c r="N59" s="66">
        <f t="shared" si="4"/>
        <v>15</v>
      </c>
      <c r="O59" s="66" t="s">
        <v>178</v>
      </c>
      <c r="P59" s="66">
        <f t="shared" si="5"/>
        <v>15</v>
      </c>
      <c r="Q59" s="66" t="s">
        <v>177</v>
      </c>
      <c r="R59" s="66">
        <f t="shared" si="7"/>
        <v>10</v>
      </c>
      <c r="S59" s="66">
        <f t="shared" si="8"/>
        <v>100</v>
      </c>
      <c r="T59" s="103" t="str">
        <f t="shared" si="9"/>
        <v>FUERTE</v>
      </c>
      <c r="U59" s="294"/>
      <c r="V59" s="293"/>
    </row>
    <row r="60" spans="1:22" ht="28.5" x14ac:dyDescent="0.25">
      <c r="A60" s="292"/>
      <c r="B60" s="254"/>
      <c r="C60" s="65">
        <f>'2. Descripción del Riesgo'!D66</f>
        <v>0</v>
      </c>
      <c r="D60" s="65">
        <f>'5. Diseño de Controles'!F60</f>
        <v>0</v>
      </c>
      <c r="E60" s="66" t="s">
        <v>165</v>
      </c>
      <c r="F60" s="66">
        <f t="shared" si="0"/>
        <v>15</v>
      </c>
      <c r="G60" s="66" t="s">
        <v>167</v>
      </c>
      <c r="H60" s="66">
        <f t="shared" si="6"/>
        <v>15</v>
      </c>
      <c r="I60" s="66" t="s">
        <v>169</v>
      </c>
      <c r="J60" s="66">
        <f t="shared" si="2"/>
        <v>15</v>
      </c>
      <c r="K60" s="66" t="s">
        <v>182</v>
      </c>
      <c r="L60" s="66">
        <f t="shared" si="3"/>
        <v>15</v>
      </c>
      <c r="M60" s="66" t="s">
        <v>174</v>
      </c>
      <c r="N60" s="66">
        <f t="shared" si="4"/>
        <v>15</v>
      </c>
      <c r="O60" s="66" t="s">
        <v>178</v>
      </c>
      <c r="P60" s="66">
        <f t="shared" si="5"/>
        <v>15</v>
      </c>
      <c r="Q60" s="66" t="s">
        <v>177</v>
      </c>
      <c r="R60" s="66">
        <f t="shared" si="7"/>
        <v>10</v>
      </c>
      <c r="S60" s="66">
        <f t="shared" si="8"/>
        <v>100</v>
      </c>
      <c r="T60" s="103" t="str">
        <f t="shared" si="9"/>
        <v>FUERTE</v>
      </c>
      <c r="U60" s="294"/>
      <c r="V60" s="293"/>
    </row>
    <row r="61" spans="1:22" ht="42.75" x14ac:dyDescent="0.25">
      <c r="A61" s="292">
        <v>20</v>
      </c>
      <c r="B61" s="254" t="str">
        <f>'1. Identificación del riesgo'!C31</f>
        <v>Simular eventos de rendición de cuenta y/o audiencias públicas con participación exclusiva de amigos de la administración y funcionarios, privando o limitando el acceso de los diferentes actores sociales para la formulación de preguntas y/o solicitud de aclaraciones sobre la ejecución del gasto público.</v>
      </c>
      <c r="C61" s="65" t="str">
        <f>'2. Descripción del Riesgo'!D67</f>
        <v>Desconcomimiento sobre el alcance, expresiones y modalidades de la rendición de cuentas establecida en la política nacional</v>
      </c>
      <c r="D61" s="65" t="str">
        <f>'5. Diseño de Controles'!F61</f>
        <v>Capacitación  sobre el  alcance, objetivos y modalidades de la rendición de cuentas</v>
      </c>
      <c r="E61" s="66" t="s">
        <v>165</v>
      </c>
      <c r="F61" s="66">
        <f t="shared" si="0"/>
        <v>15</v>
      </c>
      <c r="G61" s="66" t="s">
        <v>167</v>
      </c>
      <c r="H61" s="66">
        <f t="shared" si="6"/>
        <v>15</v>
      </c>
      <c r="I61" s="66" t="s">
        <v>169</v>
      </c>
      <c r="J61" s="66">
        <f t="shared" si="2"/>
        <v>15</v>
      </c>
      <c r="K61" s="66" t="s">
        <v>182</v>
      </c>
      <c r="L61" s="66">
        <f t="shared" si="3"/>
        <v>15</v>
      </c>
      <c r="M61" s="66" t="s">
        <v>174</v>
      </c>
      <c r="N61" s="66">
        <f t="shared" si="4"/>
        <v>15</v>
      </c>
      <c r="O61" s="66" t="s">
        <v>178</v>
      </c>
      <c r="P61" s="66">
        <f t="shared" si="5"/>
        <v>15</v>
      </c>
      <c r="Q61" s="66" t="s">
        <v>177</v>
      </c>
      <c r="R61" s="66">
        <f t="shared" si="7"/>
        <v>10</v>
      </c>
      <c r="S61" s="66">
        <f t="shared" si="8"/>
        <v>100</v>
      </c>
      <c r="T61" s="103" t="str">
        <f t="shared" si="9"/>
        <v>FUERTE</v>
      </c>
      <c r="U61" s="294">
        <f t="shared" ref="U61" si="46">AVERAGE(S61:S63)</f>
        <v>100</v>
      </c>
      <c r="V61" s="293" t="str">
        <f t="shared" ref="V61" si="47">IF(U61=100,"FUERTE",IF(AND(U61&gt;=50,U61&lt;100),"MODERADO","DÉBIL"))</f>
        <v>FUERTE</v>
      </c>
    </row>
    <row r="62" spans="1:22" ht="42.75" x14ac:dyDescent="0.25">
      <c r="A62" s="292"/>
      <c r="B62" s="254"/>
      <c r="C62" s="65" t="str">
        <f>'2. Descripción del Riesgo'!D68</f>
        <v>Restricciones o limitado alcance en las convocatorias de rendición de cuentas</v>
      </c>
      <c r="D62" s="65" t="str">
        <f>'5. Diseño de Controles'!F62</f>
        <v xml:space="preserve">Convocatorias abiertas y masivas, empleando todos los medios y canales dispuestos y comúnmente empleados por la entidad </v>
      </c>
      <c r="E62" s="66" t="s">
        <v>165</v>
      </c>
      <c r="F62" s="66">
        <f t="shared" si="0"/>
        <v>15</v>
      </c>
      <c r="G62" s="66" t="s">
        <v>167</v>
      </c>
      <c r="H62" s="66">
        <f t="shared" si="6"/>
        <v>15</v>
      </c>
      <c r="I62" s="66" t="s">
        <v>169</v>
      </c>
      <c r="J62" s="66">
        <f t="shared" si="2"/>
        <v>15</v>
      </c>
      <c r="K62" s="66" t="s">
        <v>182</v>
      </c>
      <c r="L62" s="66">
        <f t="shared" si="3"/>
        <v>15</v>
      </c>
      <c r="M62" s="66" t="s">
        <v>174</v>
      </c>
      <c r="N62" s="66">
        <f t="shared" si="4"/>
        <v>15</v>
      </c>
      <c r="O62" s="66" t="s">
        <v>178</v>
      </c>
      <c r="P62" s="66">
        <f t="shared" si="5"/>
        <v>15</v>
      </c>
      <c r="Q62" s="66" t="s">
        <v>177</v>
      </c>
      <c r="R62" s="66">
        <f t="shared" si="7"/>
        <v>10</v>
      </c>
      <c r="S62" s="66">
        <f t="shared" si="8"/>
        <v>100</v>
      </c>
      <c r="T62" s="103" t="str">
        <f t="shared" si="9"/>
        <v>FUERTE</v>
      </c>
      <c r="U62" s="294"/>
      <c r="V62" s="293"/>
    </row>
    <row r="63" spans="1:22" ht="28.5" x14ac:dyDescent="0.25">
      <c r="A63" s="292"/>
      <c r="B63" s="254"/>
      <c r="C63" s="65">
        <f>'2. Descripción del Riesgo'!D69</f>
        <v>0</v>
      </c>
      <c r="D63" s="65">
        <f>'5. Diseño de Controles'!F63</f>
        <v>0</v>
      </c>
      <c r="E63" s="66" t="s">
        <v>165</v>
      </c>
      <c r="F63" s="66">
        <f t="shared" si="0"/>
        <v>15</v>
      </c>
      <c r="G63" s="66" t="s">
        <v>167</v>
      </c>
      <c r="H63" s="66">
        <f t="shared" si="6"/>
        <v>15</v>
      </c>
      <c r="I63" s="66" t="s">
        <v>169</v>
      </c>
      <c r="J63" s="66">
        <f t="shared" si="2"/>
        <v>15</v>
      </c>
      <c r="K63" s="66" t="s">
        <v>182</v>
      </c>
      <c r="L63" s="66">
        <f t="shared" si="3"/>
        <v>15</v>
      </c>
      <c r="M63" s="66" t="s">
        <v>174</v>
      </c>
      <c r="N63" s="66">
        <f t="shared" si="4"/>
        <v>15</v>
      </c>
      <c r="O63" s="66" t="s">
        <v>178</v>
      </c>
      <c r="P63" s="66">
        <f t="shared" si="5"/>
        <v>15</v>
      </c>
      <c r="Q63" s="66" t="s">
        <v>177</v>
      </c>
      <c r="R63" s="66">
        <f t="shared" si="7"/>
        <v>10</v>
      </c>
      <c r="S63" s="66">
        <f t="shared" si="8"/>
        <v>100</v>
      </c>
      <c r="T63" s="103" t="str">
        <f t="shared" si="9"/>
        <v>FUERTE</v>
      </c>
      <c r="U63" s="294"/>
      <c r="V63" s="293"/>
    </row>
    <row r="64" spans="1:22" ht="28.5" x14ac:dyDescent="0.25">
      <c r="A64" s="292">
        <v>21</v>
      </c>
      <c r="B64" s="254" t="str">
        <f>'1. Identificación del riesgo'!C32</f>
        <v>Impedir el acceso y consulta de documentos a los ciudadanos sobre los archivos públicos o a la expedición de copia de los mismos para proteger intereses personales o de terceros.</v>
      </c>
      <c r="C64" s="65" t="str">
        <f>'2. Descripción del Riesgo'!D70</f>
        <v>Desconocimiento sobre las normas de control social y acceso a la información pública</v>
      </c>
      <c r="D64" s="65" t="str">
        <f>'5. Diseño de Controles'!F64</f>
        <v>Capacitación  sobre el  alcance, objetivos y modalidades de control social y acceso a la información pública</v>
      </c>
      <c r="E64" s="66" t="s">
        <v>165</v>
      </c>
      <c r="F64" s="66">
        <f t="shared" si="0"/>
        <v>15</v>
      </c>
      <c r="G64" s="66" t="s">
        <v>167</v>
      </c>
      <c r="H64" s="66">
        <f t="shared" si="6"/>
        <v>15</v>
      </c>
      <c r="I64" s="66" t="s">
        <v>169</v>
      </c>
      <c r="J64" s="66">
        <f t="shared" si="2"/>
        <v>15</v>
      </c>
      <c r="K64" s="66" t="s">
        <v>182</v>
      </c>
      <c r="L64" s="66">
        <f t="shared" si="3"/>
        <v>15</v>
      </c>
      <c r="M64" s="66" t="s">
        <v>174</v>
      </c>
      <c r="N64" s="66">
        <f t="shared" si="4"/>
        <v>15</v>
      </c>
      <c r="O64" s="66" t="s">
        <v>178</v>
      </c>
      <c r="P64" s="66">
        <f t="shared" si="5"/>
        <v>15</v>
      </c>
      <c r="Q64" s="66" t="s">
        <v>177</v>
      </c>
      <c r="R64" s="66">
        <f t="shared" si="7"/>
        <v>10</v>
      </c>
      <c r="S64" s="66">
        <f t="shared" si="8"/>
        <v>100</v>
      </c>
      <c r="T64" s="103" t="str">
        <f t="shared" si="9"/>
        <v>FUERTE</v>
      </c>
      <c r="U64" s="294">
        <f t="shared" ref="U64" si="48">AVERAGE(S64:S66)</f>
        <v>100</v>
      </c>
      <c r="V64" s="293" t="str">
        <f t="shared" ref="V64" si="49">IF(U64=100,"FUERTE",IF(AND(U64&gt;=50,U64&lt;100),"MODERADO","DÉBIL"))</f>
        <v>FUERTE</v>
      </c>
    </row>
    <row r="65" spans="1:22" ht="42.75" x14ac:dyDescent="0.25">
      <c r="A65" s="292"/>
      <c r="B65" s="254"/>
      <c r="C65" s="65" t="str">
        <f>'2. Descripción del Riesgo'!D71</f>
        <v>Obstaculización al control social.</v>
      </c>
      <c r="D65" s="65" t="str">
        <f>'5. Diseño de Controles'!F65</f>
        <v>Implementación y Socialización del Código de Integridad, que implique el desarrollo institucional de la caja de herramientas (encuestas, compromisos, plan de acción)</v>
      </c>
      <c r="E65" s="66" t="s">
        <v>165</v>
      </c>
      <c r="F65" s="66">
        <f t="shared" si="0"/>
        <v>15</v>
      </c>
      <c r="G65" s="66" t="s">
        <v>167</v>
      </c>
      <c r="H65" s="66">
        <f t="shared" si="6"/>
        <v>15</v>
      </c>
      <c r="I65" s="66" t="s">
        <v>169</v>
      </c>
      <c r="J65" s="66">
        <f t="shared" si="2"/>
        <v>15</v>
      </c>
      <c r="K65" s="66" t="s">
        <v>182</v>
      </c>
      <c r="L65" s="66">
        <f t="shared" si="3"/>
        <v>15</v>
      </c>
      <c r="M65" s="66" t="s">
        <v>174</v>
      </c>
      <c r="N65" s="66">
        <f t="shared" si="4"/>
        <v>15</v>
      </c>
      <c r="O65" s="66" t="s">
        <v>178</v>
      </c>
      <c r="P65" s="66">
        <f t="shared" si="5"/>
        <v>15</v>
      </c>
      <c r="Q65" s="66" t="s">
        <v>177</v>
      </c>
      <c r="R65" s="66">
        <f t="shared" si="7"/>
        <v>10</v>
      </c>
      <c r="S65" s="66">
        <f t="shared" si="8"/>
        <v>100</v>
      </c>
      <c r="T65" s="103" t="str">
        <f t="shared" si="9"/>
        <v>FUERTE</v>
      </c>
      <c r="U65" s="294"/>
      <c r="V65" s="293"/>
    </row>
    <row r="66" spans="1:22" ht="28.5" x14ac:dyDescent="0.25">
      <c r="A66" s="292"/>
      <c r="B66" s="254"/>
      <c r="C66" s="65">
        <f>'2. Descripción del Riesgo'!D72</f>
        <v>0</v>
      </c>
      <c r="D66" s="65">
        <f>'5. Diseño de Controles'!F66</f>
        <v>0</v>
      </c>
      <c r="E66" s="66" t="s">
        <v>165</v>
      </c>
      <c r="F66" s="66">
        <f t="shared" si="0"/>
        <v>15</v>
      </c>
      <c r="G66" s="66" t="s">
        <v>167</v>
      </c>
      <c r="H66" s="66">
        <f t="shared" si="6"/>
        <v>15</v>
      </c>
      <c r="I66" s="66" t="s">
        <v>169</v>
      </c>
      <c r="J66" s="66">
        <f t="shared" si="2"/>
        <v>15</v>
      </c>
      <c r="K66" s="66" t="s">
        <v>182</v>
      </c>
      <c r="L66" s="66">
        <f t="shared" si="3"/>
        <v>15</v>
      </c>
      <c r="M66" s="66" t="s">
        <v>174</v>
      </c>
      <c r="N66" s="66">
        <f t="shared" si="4"/>
        <v>15</v>
      </c>
      <c r="O66" s="66" t="s">
        <v>178</v>
      </c>
      <c r="P66" s="66">
        <f t="shared" si="5"/>
        <v>15</v>
      </c>
      <c r="Q66" s="66" t="s">
        <v>177</v>
      </c>
      <c r="R66" s="66">
        <f t="shared" si="7"/>
        <v>10</v>
      </c>
      <c r="S66" s="66">
        <f t="shared" si="8"/>
        <v>100</v>
      </c>
      <c r="T66" s="103" t="str">
        <f t="shared" si="9"/>
        <v>FUERTE</v>
      </c>
      <c r="U66" s="294"/>
      <c r="V66" s="293"/>
    </row>
    <row r="67" spans="1:22" ht="42.75" x14ac:dyDescent="0.25">
      <c r="A67" s="292">
        <v>22</v>
      </c>
      <c r="B67" s="254" t="str">
        <f>'1. Identificación del riesgo'!C33</f>
        <v>Adulterar información sobre cumplimiento de los términos a las respuestas de las Peticiones, Quejas, Reclamos y Sugerencias para evitar investigaciones, censuras o críticas a la administración.</v>
      </c>
      <c r="C67" s="65" t="str">
        <f>'2. Descripción del Riesgo'!D73</f>
        <v xml:space="preserve">No contar con sistemas de información idóneos para administración y gestión de las peticiones, quejas, reclamos y sugerencias </v>
      </c>
      <c r="D67" s="65" t="str">
        <f>'5. Diseño de Controles'!F67</f>
        <v>Implementar un sistema de información para registrar, administrar y monitorear los términos de respuestas a las peticiones</v>
      </c>
      <c r="E67" s="66" t="s">
        <v>165</v>
      </c>
      <c r="F67" s="66">
        <f t="shared" si="0"/>
        <v>15</v>
      </c>
      <c r="G67" s="66" t="s">
        <v>167</v>
      </c>
      <c r="H67" s="66">
        <f t="shared" si="6"/>
        <v>15</v>
      </c>
      <c r="I67" s="66" t="s">
        <v>169</v>
      </c>
      <c r="J67" s="66">
        <f t="shared" si="2"/>
        <v>15</v>
      </c>
      <c r="K67" s="66" t="s">
        <v>182</v>
      </c>
      <c r="L67" s="66">
        <f t="shared" si="3"/>
        <v>15</v>
      </c>
      <c r="M67" s="66" t="s">
        <v>174</v>
      </c>
      <c r="N67" s="66">
        <f t="shared" si="4"/>
        <v>15</v>
      </c>
      <c r="O67" s="66" t="s">
        <v>178</v>
      </c>
      <c r="P67" s="66">
        <f t="shared" si="5"/>
        <v>15</v>
      </c>
      <c r="Q67" s="66" t="s">
        <v>177</v>
      </c>
      <c r="R67" s="66">
        <f t="shared" si="7"/>
        <v>10</v>
      </c>
      <c r="S67" s="66">
        <f t="shared" si="8"/>
        <v>100</v>
      </c>
      <c r="T67" s="103" t="str">
        <f t="shared" si="9"/>
        <v>FUERTE</v>
      </c>
      <c r="U67" s="294">
        <f t="shared" ref="U67" si="50">AVERAGE(S67:S69)</f>
        <v>100</v>
      </c>
      <c r="V67" s="293" t="str">
        <f t="shared" ref="V67" si="51">IF(U67=100,"FUERTE",IF(AND(U67&gt;=50,U67&lt;100),"MODERADO","DÉBIL"))</f>
        <v>FUERTE</v>
      </c>
    </row>
    <row r="68" spans="1:22" ht="42.75" x14ac:dyDescent="0.25">
      <c r="A68" s="292"/>
      <c r="B68" s="254"/>
      <c r="C68" s="65" t="str">
        <f>'2. Descripción del Riesgo'!D74</f>
        <v>No visibilización de los informes de peticiones o de seguimiento a la PQRS, que permitan conocer la eficiencia institucional en los términos de respuesta</v>
      </c>
      <c r="D68" s="65" t="str">
        <f>'5. Diseño de Controles'!F68</f>
        <v>Seguimiento y publicación de informes de términos de respuestas</v>
      </c>
      <c r="E68" s="66" t="s">
        <v>165</v>
      </c>
      <c r="F68" s="66">
        <f t="shared" ref="F68:F131" si="52">IF(E68="ASIGNADO","15")+IF(E68="NO ASIGNADO","0")</f>
        <v>15</v>
      </c>
      <c r="G68" s="66" t="s">
        <v>167</v>
      </c>
      <c r="H68" s="66">
        <f t="shared" si="6"/>
        <v>15</v>
      </c>
      <c r="I68" s="66" t="s">
        <v>169</v>
      </c>
      <c r="J68" s="66">
        <f t="shared" ref="J68:J131" si="53">IF(I68="OPORTUNA","15")+IF(I68="INOPORTUNA","0")</f>
        <v>15</v>
      </c>
      <c r="K68" s="66" t="s">
        <v>182</v>
      </c>
      <c r="L68" s="66">
        <f t="shared" ref="L68:L131" si="54">IF(K68="PREVENIR","15")+IF(K68="DETECTAR","10")+ IF(K68="NO ES UN CONTROL","0")</f>
        <v>15</v>
      </c>
      <c r="M68" s="66" t="s">
        <v>174</v>
      </c>
      <c r="N68" s="66">
        <f t="shared" ref="N68:N131" si="55">IF(M68="CONFIABLE",15,0)</f>
        <v>15</v>
      </c>
      <c r="O68" s="66" t="s">
        <v>178</v>
      </c>
      <c r="P68" s="66">
        <f t="shared" ref="P68:P131" si="56">IF(O68="SE INVESTIGAN Y RESUELVEN OPORTUNAMENTE",15,0)</f>
        <v>15</v>
      </c>
      <c r="Q68" s="66" t="s">
        <v>177</v>
      </c>
      <c r="R68" s="66">
        <f t="shared" si="7"/>
        <v>10</v>
      </c>
      <c r="S68" s="66">
        <f t="shared" si="8"/>
        <v>100</v>
      </c>
      <c r="T68" s="103" t="str">
        <f t="shared" si="9"/>
        <v>FUERTE</v>
      </c>
      <c r="U68" s="294"/>
      <c r="V68" s="293"/>
    </row>
    <row r="69" spans="1:22" ht="28.5" x14ac:dyDescent="0.25">
      <c r="A69" s="292"/>
      <c r="B69" s="254"/>
      <c r="C69" s="65">
        <f>'2. Descripción del Riesgo'!D75</f>
        <v>0</v>
      </c>
      <c r="D69" s="65">
        <f>'5. Diseño de Controles'!F69</f>
        <v>0</v>
      </c>
      <c r="E69" s="66" t="s">
        <v>165</v>
      </c>
      <c r="F69" s="66">
        <f t="shared" si="52"/>
        <v>15</v>
      </c>
      <c r="G69" s="66" t="s">
        <v>167</v>
      </c>
      <c r="H69" s="66">
        <f t="shared" ref="H69:H132" si="57">IF(G69="ADECUADO","15")+IF(E69="INADECUADO","0")</f>
        <v>15</v>
      </c>
      <c r="I69" s="66" t="s">
        <v>169</v>
      </c>
      <c r="J69" s="66">
        <f t="shared" si="53"/>
        <v>15</v>
      </c>
      <c r="K69" s="66" t="s">
        <v>182</v>
      </c>
      <c r="L69" s="66">
        <f t="shared" si="54"/>
        <v>15</v>
      </c>
      <c r="M69" s="66" t="s">
        <v>174</v>
      </c>
      <c r="N69" s="66">
        <f t="shared" si="55"/>
        <v>15</v>
      </c>
      <c r="O69" s="66" t="s">
        <v>178</v>
      </c>
      <c r="P69" s="66">
        <f t="shared" si="56"/>
        <v>15</v>
      </c>
      <c r="Q69" s="66" t="s">
        <v>177</v>
      </c>
      <c r="R69" s="66">
        <f t="shared" ref="R69:R132" si="58">IF(Q69="COMPLETA","10")+IF(Q69="INCOMPLETA","5")+ IF(Q69="NO EXISTE","0")</f>
        <v>10</v>
      </c>
      <c r="S69" s="66">
        <f t="shared" ref="S69:S132" si="59">F69+H69+J69+L69+N69+P69+R69</f>
        <v>100</v>
      </c>
      <c r="T69" s="103" t="str">
        <f t="shared" ref="T69:T132" si="60">IF(S69&lt;=85,"DÉBIL",IF(S69&lt;=95,"MODERADO",IF(S69&lt;=100,"FUERTE","error")))</f>
        <v>FUERTE</v>
      </c>
      <c r="U69" s="294"/>
      <c r="V69" s="293"/>
    </row>
    <row r="70" spans="1:22" ht="42.75" x14ac:dyDescent="0.25">
      <c r="A70" s="292">
        <v>23</v>
      </c>
      <c r="B70" s="254" t="str">
        <f>'1. Identificación del riesgo'!C34</f>
        <v>Privilegiar por amiguismo o afinidad política o de la administración, a algunos líderes u organizaciones comunitarias en los programas de formación, excluyendo o limitando la participación democrática de otros líderes o personal interesado.</v>
      </c>
      <c r="C70" s="65" t="str">
        <f>'2. Descripción del Riesgo'!D76</f>
        <v>Desconcomimiento la obligación de apoyar y fortalecer la participación ciudadana para estimular el desarrollo urbano y rural del municipio</v>
      </c>
      <c r="D70" s="65" t="str">
        <f>'5. Diseño de Controles'!F70</f>
        <v>Capacitación a funcionarios del procesos sobre normatividad y lineamientos  vigentes, en materia de promoción y fomento de la participación ciudadana</v>
      </c>
      <c r="E70" s="66" t="s">
        <v>165</v>
      </c>
      <c r="F70" s="66">
        <f t="shared" si="52"/>
        <v>15</v>
      </c>
      <c r="G70" s="66" t="s">
        <v>167</v>
      </c>
      <c r="H70" s="66">
        <f t="shared" si="57"/>
        <v>15</v>
      </c>
      <c r="I70" s="66" t="s">
        <v>169</v>
      </c>
      <c r="J70" s="66">
        <f t="shared" si="53"/>
        <v>15</v>
      </c>
      <c r="K70" s="66" t="s">
        <v>182</v>
      </c>
      <c r="L70" s="66">
        <f t="shared" si="54"/>
        <v>15</v>
      </c>
      <c r="M70" s="66" t="s">
        <v>174</v>
      </c>
      <c r="N70" s="66">
        <f t="shared" si="55"/>
        <v>15</v>
      </c>
      <c r="O70" s="66" t="s">
        <v>178</v>
      </c>
      <c r="P70" s="66">
        <f t="shared" si="56"/>
        <v>15</v>
      </c>
      <c r="Q70" s="66" t="s">
        <v>177</v>
      </c>
      <c r="R70" s="66">
        <f t="shared" si="58"/>
        <v>10</v>
      </c>
      <c r="S70" s="66">
        <f t="shared" si="59"/>
        <v>100</v>
      </c>
      <c r="T70" s="103" t="str">
        <f t="shared" si="60"/>
        <v>FUERTE</v>
      </c>
      <c r="U70" s="294">
        <f t="shared" ref="U70" si="61">AVERAGE(S70:S72)</f>
        <v>100</v>
      </c>
      <c r="V70" s="293" t="str">
        <f t="shared" ref="V70" si="62">IF(U70=100,"FUERTE",IF(AND(U70&gt;=50,U70&lt;100),"MODERADO","DÉBIL"))</f>
        <v>FUERTE</v>
      </c>
    </row>
    <row r="71" spans="1:22" ht="42.75" x14ac:dyDescent="0.25">
      <c r="A71" s="292"/>
      <c r="B71" s="254"/>
      <c r="C71" s="65" t="str">
        <f>'2. Descripción del Riesgo'!D77</f>
        <v>Restricciones o limitado alcance en las convocatorias a la ciudadanía en los programas de formación comunitaria</v>
      </c>
      <c r="D71" s="65" t="str">
        <f>'5. Diseño de Controles'!F71</f>
        <v xml:space="preserve">Convocatorias abiertas y masivas, empleando todos los medios y canales dispuestos y comúnmente empleados por la entidad </v>
      </c>
      <c r="E71" s="66" t="s">
        <v>165</v>
      </c>
      <c r="F71" s="66">
        <f t="shared" si="52"/>
        <v>15</v>
      </c>
      <c r="G71" s="66" t="s">
        <v>167</v>
      </c>
      <c r="H71" s="66">
        <f t="shared" si="57"/>
        <v>15</v>
      </c>
      <c r="I71" s="66" t="s">
        <v>169</v>
      </c>
      <c r="J71" s="66">
        <f t="shared" si="53"/>
        <v>15</v>
      </c>
      <c r="K71" s="66" t="s">
        <v>182</v>
      </c>
      <c r="L71" s="66">
        <f t="shared" si="54"/>
        <v>15</v>
      </c>
      <c r="M71" s="66" t="s">
        <v>174</v>
      </c>
      <c r="N71" s="66">
        <f t="shared" si="55"/>
        <v>15</v>
      </c>
      <c r="O71" s="66" t="s">
        <v>178</v>
      </c>
      <c r="P71" s="66">
        <f t="shared" si="56"/>
        <v>15</v>
      </c>
      <c r="Q71" s="66" t="s">
        <v>177</v>
      </c>
      <c r="R71" s="66">
        <f t="shared" si="58"/>
        <v>10</v>
      </c>
      <c r="S71" s="66">
        <f t="shared" si="59"/>
        <v>100</v>
      </c>
      <c r="T71" s="103" t="str">
        <f t="shared" si="60"/>
        <v>FUERTE</v>
      </c>
      <c r="U71" s="294"/>
      <c r="V71" s="293"/>
    </row>
    <row r="72" spans="1:22" ht="28.5" x14ac:dyDescent="0.25">
      <c r="A72" s="292"/>
      <c r="B72" s="254"/>
      <c r="C72" s="65">
        <f>'2. Descripción del Riesgo'!D78</f>
        <v>0</v>
      </c>
      <c r="D72" s="65">
        <f>'5. Diseño de Controles'!F72</f>
        <v>0</v>
      </c>
      <c r="E72" s="66" t="s">
        <v>165</v>
      </c>
      <c r="F72" s="66">
        <f t="shared" si="52"/>
        <v>15</v>
      </c>
      <c r="G72" s="66" t="s">
        <v>167</v>
      </c>
      <c r="H72" s="66">
        <f t="shared" si="57"/>
        <v>15</v>
      </c>
      <c r="I72" s="66" t="s">
        <v>169</v>
      </c>
      <c r="J72" s="66">
        <f t="shared" si="53"/>
        <v>15</v>
      </c>
      <c r="K72" s="66" t="s">
        <v>182</v>
      </c>
      <c r="L72" s="66">
        <f t="shared" si="54"/>
        <v>15</v>
      </c>
      <c r="M72" s="66" t="s">
        <v>174</v>
      </c>
      <c r="N72" s="66">
        <f t="shared" si="55"/>
        <v>15</v>
      </c>
      <c r="O72" s="66" t="s">
        <v>178</v>
      </c>
      <c r="P72" s="66">
        <f t="shared" si="56"/>
        <v>15</v>
      </c>
      <c r="Q72" s="66" t="s">
        <v>177</v>
      </c>
      <c r="R72" s="66">
        <f t="shared" si="58"/>
        <v>10</v>
      </c>
      <c r="S72" s="66">
        <f t="shared" si="59"/>
        <v>100</v>
      </c>
      <c r="T72" s="103" t="str">
        <f t="shared" si="60"/>
        <v>FUERTE</v>
      </c>
      <c r="U72" s="294"/>
      <c r="V72" s="293"/>
    </row>
    <row r="73" spans="1:22" ht="42.75" x14ac:dyDescent="0.25">
      <c r="A73" s="292">
        <v>24</v>
      </c>
      <c r="B73" s="254" t="str">
        <f>'1. Identificación del riesgo'!C35</f>
        <v>Recibir o solictar dádivas a los usuarios para gestionar trámites o servicios</v>
      </c>
      <c r="C73" s="65" t="str">
        <f>'2. Descripción del Riesgo'!D79</f>
        <v>Ambición</v>
      </c>
      <c r="D73" s="65" t="str">
        <f>'5. Diseño de Controles'!F73</f>
        <v xml:space="preserve">Realizar una capacitación sobre Valores y principios para promover la rectitud, el código de integridad del servidor público  y el respeto por el erario público. </v>
      </c>
      <c r="E73" s="66" t="s">
        <v>165</v>
      </c>
      <c r="F73" s="66">
        <f t="shared" si="52"/>
        <v>15</v>
      </c>
      <c r="G73" s="66" t="s">
        <v>167</v>
      </c>
      <c r="H73" s="66">
        <f t="shared" si="57"/>
        <v>15</v>
      </c>
      <c r="I73" s="66" t="s">
        <v>169</v>
      </c>
      <c r="J73" s="66">
        <f t="shared" si="53"/>
        <v>15</v>
      </c>
      <c r="K73" s="66" t="s">
        <v>182</v>
      </c>
      <c r="L73" s="66">
        <f t="shared" si="54"/>
        <v>15</v>
      </c>
      <c r="M73" s="66" t="s">
        <v>174</v>
      </c>
      <c r="N73" s="66">
        <f t="shared" si="55"/>
        <v>15</v>
      </c>
      <c r="O73" s="66" t="s">
        <v>178</v>
      </c>
      <c r="P73" s="66">
        <f t="shared" si="56"/>
        <v>15</v>
      </c>
      <c r="Q73" s="66" t="s">
        <v>177</v>
      </c>
      <c r="R73" s="66">
        <f t="shared" si="58"/>
        <v>10</v>
      </c>
      <c r="S73" s="66">
        <f t="shared" si="59"/>
        <v>100</v>
      </c>
      <c r="T73" s="103" t="str">
        <f t="shared" si="60"/>
        <v>FUERTE</v>
      </c>
      <c r="U73" s="294">
        <f t="shared" ref="U73" si="63">AVERAGE(S73:S75)</f>
        <v>100</v>
      </c>
      <c r="V73" s="293" t="str">
        <f t="shared" ref="V73" si="64">IF(U73=100,"FUERTE",IF(AND(U73&gt;=50,U73&lt;100),"MODERADO","DÉBIL"))</f>
        <v>FUERTE</v>
      </c>
    </row>
    <row r="74" spans="1:22" ht="42.75" x14ac:dyDescent="0.25">
      <c r="A74" s="292"/>
      <c r="B74" s="254"/>
      <c r="C74" s="65" t="str">
        <f>'2. Descripción del Riesgo'!D80</f>
        <v>Ausencia de mecanismos efectivos de control</v>
      </c>
      <c r="D74" s="65" t="str">
        <f>'5. Diseño de Controles'!F74</f>
        <v>Publicar anuncios en cartelera de la alcaldía y en la página web sobre la gratuidad de los trámites y servicios y los requisitos y procedimientos para realizarlos</v>
      </c>
      <c r="E74" s="66" t="s">
        <v>165</v>
      </c>
      <c r="F74" s="66">
        <f t="shared" si="52"/>
        <v>15</v>
      </c>
      <c r="G74" s="66" t="s">
        <v>167</v>
      </c>
      <c r="H74" s="66">
        <f t="shared" si="57"/>
        <v>15</v>
      </c>
      <c r="I74" s="66" t="s">
        <v>169</v>
      </c>
      <c r="J74" s="66">
        <f t="shared" si="53"/>
        <v>15</v>
      </c>
      <c r="K74" s="66" t="s">
        <v>182</v>
      </c>
      <c r="L74" s="66">
        <f t="shared" si="54"/>
        <v>15</v>
      </c>
      <c r="M74" s="66" t="s">
        <v>174</v>
      </c>
      <c r="N74" s="66">
        <f t="shared" si="55"/>
        <v>15</v>
      </c>
      <c r="O74" s="66" t="s">
        <v>178</v>
      </c>
      <c r="P74" s="66">
        <f t="shared" si="56"/>
        <v>15</v>
      </c>
      <c r="Q74" s="66" t="s">
        <v>177</v>
      </c>
      <c r="R74" s="66">
        <f t="shared" si="58"/>
        <v>10</v>
      </c>
      <c r="S74" s="66">
        <f t="shared" si="59"/>
        <v>100</v>
      </c>
      <c r="T74" s="103" t="str">
        <f t="shared" si="60"/>
        <v>FUERTE</v>
      </c>
      <c r="U74" s="294"/>
      <c r="V74" s="293"/>
    </row>
    <row r="75" spans="1:22" ht="28.5" x14ac:dyDescent="0.25">
      <c r="A75" s="292"/>
      <c r="B75" s="254"/>
      <c r="C75" s="65">
        <f>'2. Descripción del Riesgo'!D81</f>
        <v>0</v>
      </c>
      <c r="D75" s="65">
        <f>'5. Diseño de Controles'!F75</f>
        <v>0</v>
      </c>
      <c r="E75" s="66" t="s">
        <v>165</v>
      </c>
      <c r="F75" s="66">
        <f t="shared" si="52"/>
        <v>15</v>
      </c>
      <c r="G75" s="66" t="s">
        <v>167</v>
      </c>
      <c r="H75" s="66">
        <f t="shared" si="57"/>
        <v>15</v>
      </c>
      <c r="I75" s="66" t="s">
        <v>169</v>
      </c>
      <c r="J75" s="66">
        <f t="shared" si="53"/>
        <v>15</v>
      </c>
      <c r="K75" s="66" t="s">
        <v>182</v>
      </c>
      <c r="L75" s="66">
        <f t="shared" si="54"/>
        <v>15</v>
      </c>
      <c r="M75" s="66" t="s">
        <v>174</v>
      </c>
      <c r="N75" s="66">
        <f t="shared" si="55"/>
        <v>15</v>
      </c>
      <c r="O75" s="66" t="s">
        <v>178</v>
      </c>
      <c r="P75" s="66">
        <f t="shared" si="56"/>
        <v>15</v>
      </c>
      <c r="Q75" s="66" t="s">
        <v>177</v>
      </c>
      <c r="R75" s="66">
        <f t="shared" si="58"/>
        <v>10</v>
      </c>
      <c r="S75" s="66">
        <f t="shared" si="59"/>
        <v>100</v>
      </c>
      <c r="T75" s="103" t="str">
        <f t="shared" si="60"/>
        <v>FUERTE</v>
      </c>
      <c r="U75" s="294"/>
      <c r="V75" s="293"/>
    </row>
    <row r="76" spans="1:22" ht="28.5" x14ac:dyDescent="0.25">
      <c r="A76" s="292">
        <v>25</v>
      </c>
      <c r="B76" s="254" t="str">
        <f>'1. Identificación del riesgo'!C36</f>
        <v xml:space="preserve">Expedición de  actos administrativos, políticas, lineamientos u orientaciones contrarias a los intereses públicos o a las normas vigentes con el fin de compensar favores políticos.
</v>
      </c>
      <c r="C76" s="65" t="str">
        <f>'2. Descripción del Riesgo'!D82</f>
        <v>Tráfico de influencias</v>
      </c>
      <c r="D76" s="65" t="str">
        <f>'5. Diseño de Controles'!F76</f>
        <v>Realizar visitas de control</v>
      </c>
      <c r="E76" s="66" t="s">
        <v>165</v>
      </c>
      <c r="F76" s="66">
        <f t="shared" si="52"/>
        <v>15</v>
      </c>
      <c r="G76" s="66" t="s">
        <v>167</v>
      </c>
      <c r="H76" s="66">
        <f t="shared" si="57"/>
        <v>15</v>
      </c>
      <c r="I76" s="66" t="s">
        <v>169</v>
      </c>
      <c r="J76" s="66">
        <f t="shared" si="53"/>
        <v>15</v>
      </c>
      <c r="K76" s="66" t="s">
        <v>182</v>
      </c>
      <c r="L76" s="66">
        <f t="shared" si="54"/>
        <v>15</v>
      </c>
      <c r="M76" s="66" t="s">
        <v>174</v>
      </c>
      <c r="N76" s="66">
        <f t="shared" si="55"/>
        <v>15</v>
      </c>
      <c r="O76" s="66" t="s">
        <v>178</v>
      </c>
      <c r="P76" s="66">
        <f t="shared" si="56"/>
        <v>15</v>
      </c>
      <c r="Q76" s="66" t="s">
        <v>177</v>
      </c>
      <c r="R76" s="66">
        <f t="shared" si="58"/>
        <v>10</v>
      </c>
      <c r="S76" s="66">
        <f t="shared" si="59"/>
        <v>100</v>
      </c>
      <c r="T76" s="103" t="str">
        <f t="shared" si="60"/>
        <v>FUERTE</v>
      </c>
      <c r="U76" s="294">
        <f t="shared" ref="U76" si="65">AVERAGE(S76:S78)</f>
        <v>100</v>
      </c>
      <c r="V76" s="293" t="str">
        <f t="shared" ref="V76" si="66">IF(U76=100,"FUERTE",IF(AND(U76&gt;=50,U76&lt;100),"MODERADO","DÉBIL"))</f>
        <v>FUERTE</v>
      </c>
    </row>
    <row r="77" spans="1:22" ht="28.5" x14ac:dyDescent="0.25">
      <c r="A77" s="292"/>
      <c r="B77" s="254"/>
      <c r="C77" s="65" t="str">
        <f>'2. Descripción del Riesgo'!D83</f>
        <v>Ambición</v>
      </c>
      <c r="D77" s="65" t="str">
        <f>'5. Diseño de Controles'!F77</f>
        <v>Supervisar las gestiones y labores realizadas por los funcionarios</v>
      </c>
      <c r="E77" s="66" t="s">
        <v>165</v>
      </c>
      <c r="F77" s="66">
        <f t="shared" si="52"/>
        <v>15</v>
      </c>
      <c r="G77" s="66" t="s">
        <v>167</v>
      </c>
      <c r="H77" s="66">
        <f t="shared" si="57"/>
        <v>15</v>
      </c>
      <c r="I77" s="66" t="s">
        <v>169</v>
      </c>
      <c r="J77" s="66">
        <f t="shared" si="53"/>
        <v>15</v>
      </c>
      <c r="K77" s="66" t="s">
        <v>182</v>
      </c>
      <c r="L77" s="66">
        <f t="shared" si="54"/>
        <v>15</v>
      </c>
      <c r="M77" s="66" t="s">
        <v>174</v>
      </c>
      <c r="N77" s="66">
        <f t="shared" si="55"/>
        <v>15</v>
      </c>
      <c r="O77" s="66" t="s">
        <v>178</v>
      </c>
      <c r="P77" s="66">
        <f t="shared" si="56"/>
        <v>15</v>
      </c>
      <c r="Q77" s="66" t="s">
        <v>177</v>
      </c>
      <c r="R77" s="66">
        <f t="shared" si="58"/>
        <v>10</v>
      </c>
      <c r="S77" s="66">
        <f t="shared" si="59"/>
        <v>100</v>
      </c>
      <c r="T77" s="103" t="str">
        <f t="shared" si="60"/>
        <v>FUERTE</v>
      </c>
      <c r="U77" s="294"/>
      <c r="V77" s="293"/>
    </row>
    <row r="78" spans="1:22" ht="28.5" x14ac:dyDescent="0.25">
      <c r="A78" s="292"/>
      <c r="B78" s="254"/>
      <c r="C78" s="65">
        <f>'2. Descripción del Riesgo'!D84</f>
        <v>0</v>
      </c>
      <c r="D78" s="65">
        <f>'5. Diseño de Controles'!F78</f>
        <v>0</v>
      </c>
      <c r="E78" s="66" t="s">
        <v>165</v>
      </c>
      <c r="F78" s="66">
        <f t="shared" si="52"/>
        <v>15</v>
      </c>
      <c r="G78" s="66" t="s">
        <v>167</v>
      </c>
      <c r="H78" s="66">
        <f t="shared" si="57"/>
        <v>15</v>
      </c>
      <c r="I78" s="66" t="s">
        <v>169</v>
      </c>
      <c r="J78" s="66">
        <f t="shared" si="53"/>
        <v>15</v>
      </c>
      <c r="K78" s="66" t="s">
        <v>182</v>
      </c>
      <c r="L78" s="66">
        <f t="shared" si="54"/>
        <v>15</v>
      </c>
      <c r="M78" s="66" t="s">
        <v>174</v>
      </c>
      <c r="N78" s="66">
        <f t="shared" si="55"/>
        <v>15</v>
      </c>
      <c r="O78" s="66" t="s">
        <v>178</v>
      </c>
      <c r="P78" s="66">
        <f t="shared" si="56"/>
        <v>15</v>
      </c>
      <c r="Q78" s="66" t="s">
        <v>177</v>
      </c>
      <c r="R78" s="66">
        <f t="shared" si="58"/>
        <v>10</v>
      </c>
      <c r="S78" s="66">
        <f t="shared" si="59"/>
        <v>100</v>
      </c>
      <c r="T78" s="103" t="str">
        <f t="shared" si="60"/>
        <v>FUERTE</v>
      </c>
      <c r="U78" s="294"/>
      <c r="V78" s="293"/>
    </row>
    <row r="79" spans="1:22" ht="42.75" x14ac:dyDescent="0.25">
      <c r="A79" s="292">
        <v>26</v>
      </c>
      <c r="B79" s="254" t="str">
        <f>'1. Identificación del riesgo'!C37</f>
        <v>Emitir respuestas y/o conceptos jurídicos para favorecer intereses de particulares o terceros, en menoscabo de los intereses de la entidad o colectivos.</v>
      </c>
      <c r="C79" s="65" t="str">
        <f>'2. Descripción del Riesgo'!D85</f>
        <v xml:space="preserve">Ausencia de valores éticos </v>
      </c>
      <c r="D79" s="65" t="str">
        <f>'5. Diseño de Controles'!F79</f>
        <v xml:space="preserve">Realizar una capacitación sobre Valores y principios para promover la rectitud, el código de integridad del servidor público  y el respeto por el erario público. </v>
      </c>
      <c r="E79" s="66" t="s">
        <v>165</v>
      </c>
      <c r="F79" s="66">
        <f t="shared" si="52"/>
        <v>15</v>
      </c>
      <c r="G79" s="66" t="s">
        <v>167</v>
      </c>
      <c r="H79" s="66">
        <f t="shared" si="57"/>
        <v>15</v>
      </c>
      <c r="I79" s="66" t="s">
        <v>169</v>
      </c>
      <c r="J79" s="66">
        <f t="shared" si="53"/>
        <v>15</v>
      </c>
      <c r="K79" s="66" t="s">
        <v>182</v>
      </c>
      <c r="L79" s="66">
        <f t="shared" si="54"/>
        <v>15</v>
      </c>
      <c r="M79" s="66" t="s">
        <v>174</v>
      </c>
      <c r="N79" s="66">
        <f t="shared" si="55"/>
        <v>15</v>
      </c>
      <c r="O79" s="66" t="s">
        <v>178</v>
      </c>
      <c r="P79" s="66">
        <f t="shared" si="56"/>
        <v>15</v>
      </c>
      <c r="Q79" s="66" t="s">
        <v>177</v>
      </c>
      <c r="R79" s="66">
        <f t="shared" si="58"/>
        <v>10</v>
      </c>
      <c r="S79" s="66">
        <f t="shared" si="59"/>
        <v>100</v>
      </c>
      <c r="T79" s="103" t="str">
        <f t="shared" si="60"/>
        <v>FUERTE</v>
      </c>
      <c r="U79" s="294">
        <f t="shared" ref="U79" si="67">AVERAGE(S79:S81)</f>
        <v>100</v>
      </c>
      <c r="V79" s="293" t="str">
        <f t="shared" ref="V79" si="68">IF(U79=100,"FUERTE",IF(AND(U79&gt;=50,U79&lt;100),"MODERADO","DÉBIL"))</f>
        <v>FUERTE</v>
      </c>
    </row>
    <row r="80" spans="1:22" ht="28.5" x14ac:dyDescent="0.25">
      <c r="A80" s="292"/>
      <c r="B80" s="254"/>
      <c r="C80" s="65" t="str">
        <f>'2. Descripción del Riesgo'!D86</f>
        <v>Deficientes controles internos en el proceso</v>
      </c>
      <c r="D80" s="65" t="str">
        <f>'5. Diseño de Controles'!F80</f>
        <v>Revisar el contenido de los conceptos jurídicos</v>
      </c>
      <c r="E80" s="66" t="s">
        <v>165</v>
      </c>
      <c r="F80" s="66">
        <f t="shared" si="52"/>
        <v>15</v>
      </c>
      <c r="G80" s="66" t="s">
        <v>167</v>
      </c>
      <c r="H80" s="66">
        <f t="shared" si="57"/>
        <v>15</v>
      </c>
      <c r="I80" s="66" t="s">
        <v>169</v>
      </c>
      <c r="J80" s="66">
        <f t="shared" si="53"/>
        <v>15</v>
      </c>
      <c r="K80" s="66" t="s">
        <v>182</v>
      </c>
      <c r="L80" s="66">
        <f t="shared" si="54"/>
        <v>15</v>
      </c>
      <c r="M80" s="66" t="s">
        <v>174</v>
      </c>
      <c r="N80" s="66">
        <f t="shared" si="55"/>
        <v>15</v>
      </c>
      <c r="O80" s="66" t="s">
        <v>178</v>
      </c>
      <c r="P80" s="66">
        <f t="shared" si="56"/>
        <v>15</v>
      </c>
      <c r="Q80" s="66" t="s">
        <v>177</v>
      </c>
      <c r="R80" s="66">
        <f t="shared" si="58"/>
        <v>10</v>
      </c>
      <c r="S80" s="66">
        <f t="shared" si="59"/>
        <v>100</v>
      </c>
      <c r="T80" s="103" t="str">
        <f t="shared" si="60"/>
        <v>FUERTE</v>
      </c>
      <c r="U80" s="294"/>
      <c r="V80" s="293"/>
    </row>
    <row r="81" spans="1:22" ht="28.5" x14ac:dyDescent="0.25">
      <c r="A81" s="292"/>
      <c r="B81" s="254"/>
      <c r="C81" s="65">
        <f>'2. Descripción del Riesgo'!D87</f>
        <v>0</v>
      </c>
      <c r="D81" s="65">
        <f>'5. Diseño de Controles'!F81</f>
        <v>0</v>
      </c>
      <c r="E81" s="66" t="s">
        <v>165</v>
      </c>
      <c r="F81" s="66">
        <f t="shared" si="52"/>
        <v>15</v>
      </c>
      <c r="G81" s="66" t="s">
        <v>167</v>
      </c>
      <c r="H81" s="66">
        <f t="shared" si="57"/>
        <v>15</v>
      </c>
      <c r="I81" s="66" t="s">
        <v>169</v>
      </c>
      <c r="J81" s="66">
        <f t="shared" si="53"/>
        <v>15</v>
      </c>
      <c r="K81" s="66" t="s">
        <v>182</v>
      </c>
      <c r="L81" s="66">
        <f t="shared" si="54"/>
        <v>15</v>
      </c>
      <c r="M81" s="66" t="s">
        <v>174</v>
      </c>
      <c r="N81" s="66">
        <f t="shared" si="55"/>
        <v>15</v>
      </c>
      <c r="O81" s="66" t="s">
        <v>178</v>
      </c>
      <c r="P81" s="66">
        <f t="shared" si="56"/>
        <v>15</v>
      </c>
      <c r="Q81" s="66" t="s">
        <v>177</v>
      </c>
      <c r="R81" s="66">
        <f t="shared" si="58"/>
        <v>10</v>
      </c>
      <c r="S81" s="66">
        <f t="shared" si="59"/>
        <v>100</v>
      </c>
      <c r="T81" s="103" t="str">
        <f t="shared" si="60"/>
        <v>FUERTE</v>
      </c>
      <c r="U81" s="294"/>
      <c r="V81" s="293"/>
    </row>
    <row r="82" spans="1:22" ht="28.5" x14ac:dyDescent="0.25">
      <c r="A82" s="292">
        <v>27</v>
      </c>
      <c r="B82" s="254" t="str">
        <f>'1. Identificación del riesgo'!C38</f>
        <v>Permitir el funcionamiento, a sabiendas, o no sancionar a establecimientos comerciales o industriales que no están registrados o no cuentan con las licencias y permisos, para sacar provecho o favorecerlos</v>
      </c>
      <c r="C82" s="65" t="str">
        <f>'2. Descripción del Riesgo'!D88</f>
        <v>Amiguismo</v>
      </c>
      <c r="D82" s="65" t="str">
        <f>'5. Diseño de Controles'!F82</f>
        <v xml:space="preserve">Ejercer supervisión sobre los procesos tramitados por los funcionarios </v>
      </c>
      <c r="E82" s="66" t="s">
        <v>165</v>
      </c>
      <c r="F82" s="66">
        <f t="shared" si="52"/>
        <v>15</v>
      </c>
      <c r="G82" s="66" t="s">
        <v>167</v>
      </c>
      <c r="H82" s="66">
        <f t="shared" si="57"/>
        <v>15</v>
      </c>
      <c r="I82" s="66" t="s">
        <v>169</v>
      </c>
      <c r="J82" s="66">
        <f t="shared" si="53"/>
        <v>15</v>
      </c>
      <c r="K82" s="66" t="s">
        <v>182</v>
      </c>
      <c r="L82" s="66">
        <f t="shared" si="54"/>
        <v>15</v>
      </c>
      <c r="M82" s="66" t="s">
        <v>174</v>
      </c>
      <c r="N82" s="66">
        <f t="shared" si="55"/>
        <v>15</v>
      </c>
      <c r="O82" s="66" t="s">
        <v>178</v>
      </c>
      <c r="P82" s="66">
        <f t="shared" si="56"/>
        <v>15</v>
      </c>
      <c r="Q82" s="66" t="s">
        <v>177</v>
      </c>
      <c r="R82" s="66">
        <f t="shared" si="58"/>
        <v>10</v>
      </c>
      <c r="S82" s="66">
        <f t="shared" si="59"/>
        <v>100</v>
      </c>
      <c r="T82" s="103" t="str">
        <f t="shared" si="60"/>
        <v>FUERTE</v>
      </c>
      <c r="U82" s="294">
        <f t="shared" ref="U82" si="69">AVERAGE(S82:S84)</f>
        <v>100</v>
      </c>
      <c r="V82" s="293" t="str">
        <f t="shared" ref="V82" si="70">IF(U82=100,"FUERTE",IF(AND(U82&gt;=50,U82&lt;100),"MODERADO","DÉBIL"))</f>
        <v>FUERTE</v>
      </c>
    </row>
    <row r="83" spans="1:22" ht="28.5" x14ac:dyDescent="0.25">
      <c r="A83" s="292"/>
      <c r="B83" s="254"/>
      <c r="C83" s="65" t="str">
        <f>'2. Descripción del Riesgo'!D89</f>
        <v>Tráfico de influencias</v>
      </c>
      <c r="D83" s="65" t="str">
        <f>'5. Diseño de Controles'!F83</f>
        <v>Aplicar los procedimientos internos</v>
      </c>
      <c r="E83" s="66" t="s">
        <v>165</v>
      </c>
      <c r="F83" s="66">
        <f t="shared" si="52"/>
        <v>15</v>
      </c>
      <c r="G83" s="66" t="s">
        <v>167</v>
      </c>
      <c r="H83" s="66">
        <f t="shared" si="57"/>
        <v>15</v>
      </c>
      <c r="I83" s="66" t="s">
        <v>169</v>
      </c>
      <c r="J83" s="66">
        <f t="shared" si="53"/>
        <v>15</v>
      </c>
      <c r="K83" s="66" t="s">
        <v>182</v>
      </c>
      <c r="L83" s="66">
        <f t="shared" si="54"/>
        <v>15</v>
      </c>
      <c r="M83" s="66" t="s">
        <v>174</v>
      </c>
      <c r="N83" s="66">
        <f t="shared" si="55"/>
        <v>15</v>
      </c>
      <c r="O83" s="66" t="s">
        <v>178</v>
      </c>
      <c r="P83" s="66">
        <f t="shared" si="56"/>
        <v>15</v>
      </c>
      <c r="Q83" s="66" t="s">
        <v>177</v>
      </c>
      <c r="R83" s="66">
        <f t="shared" si="58"/>
        <v>10</v>
      </c>
      <c r="S83" s="66">
        <f t="shared" si="59"/>
        <v>100</v>
      </c>
      <c r="T83" s="103" t="str">
        <f t="shared" si="60"/>
        <v>FUERTE</v>
      </c>
      <c r="U83" s="294"/>
      <c r="V83" s="293"/>
    </row>
    <row r="84" spans="1:22" ht="28.5" x14ac:dyDescent="0.25">
      <c r="A84" s="292"/>
      <c r="B84" s="254"/>
      <c r="C84" s="65">
        <f>'2. Descripción del Riesgo'!D90</f>
        <v>0</v>
      </c>
      <c r="D84" s="65">
        <f>'5. Diseño de Controles'!F84</f>
        <v>0</v>
      </c>
      <c r="E84" s="66" t="s">
        <v>165</v>
      </c>
      <c r="F84" s="66">
        <f t="shared" si="52"/>
        <v>15</v>
      </c>
      <c r="G84" s="66" t="s">
        <v>167</v>
      </c>
      <c r="H84" s="66">
        <f t="shared" si="57"/>
        <v>15</v>
      </c>
      <c r="I84" s="66" t="s">
        <v>169</v>
      </c>
      <c r="J84" s="66">
        <f t="shared" si="53"/>
        <v>15</v>
      </c>
      <c r="K84" s="66" t="s">
        <v>182</v>
      </c>
      <c r="L84" s="66">
        <f t="shared" si="54"/>
        <v>15</v>
      </c>
      <c r="M84" s="66" t="s">
        <v>174</v>
      </c>
      <c r="N84" s="66">
        <f t="shared" si="55"/>
        <v>15</v>
      </c>
      <c r="O84" s="66" t="s">
        <v>178</v>
      </c>
      <c r="P84" s="66">
        <f t="shared" si="56"/>
        <v>15</v>
      </c>
      <c r="Q84" s="66" t="s">
        <v>177</v>
      </c>
      <c r="R84" s="66">
        <f t="shared" si="58"/>
        <v>10</v>
      </c>
      <c r="S84" s="66">
        <f t="shared" si="59"/>
        <v>100</v>
      </c>
      <c r="T84" s="103" t="str">
        <f t="shared" si="60"/>
        <v>FUERTE</v>
      </c>
      <c r="U84" s="294"/>
      <c r="V84" s="293"/>
    </row>
    <row r="85" spans="1:22" ht="42.75" x14ac:dyDescent="0.25">
      <c r="A85" s="292">
        <v>28</v>
      </c>
      <c r="B85" s="254" t="str">
        <f>'1. Identificación del riesgo'!C39</f>
        <v>No reportar irregularidades técnicas en el cumplimiento de contratos, convenios y programas con el fin de beneficiar a terceros.</v>
      </c>
      <c r="C85" s="65" t="str">
        <f>'2. Descripción del Riesgo'!D91</f>
        <v xml:space="preserve">Ausencia de valores éticos </v>
      </c>
      <c r="D85" s="65" t="str">
        <f>'5. Diseño de Controles'!F85</f>
        <v xml:space="preserve">Realizar una capacitación sobre Valores y principios para promover la rectitud, el código de integridad del servidor público  y el respeto por el erario público. </v>
      </c>
      <c r="E85" s="66" t="s">
        <v>165</v>
      </c>
      <c r="F85" s="66">
        <f t="shared" si="52"/>
        <v>15</v>
      </c>
      <c r="G85" s="66" t="s">
        <v>167</v>
      </c>
      <c r="H85" s="66">
        <f t="shared" si="57"/>
        <v>15</v>
      </c>
      <c r="I85" s="66" t="s">
        <v>169</v>
      </c>
      <c r="J85" s="66">
        <f t="shared" si="53"/>
        <v>15</v>
      </c>
      <c r="K85" s="66" t="s">
        <v>182</v>
      </c>
      <c r="L85" s="66">
        <f t="shared" si="54"/>
        <v>15</v>
      </c>
      <c r="M85" s="66" t="s">
        <v>174</v>
      </c>
      <c r="N85" s="66">
        <f t="shared" si="55"/>
        <v>15</v>
      </c>
      <c r="O85" s="66" t="s">
        <v>178</v>
      </c>
      <c r="P85" s="66">
        <f t="shared" si="56"/>
        <v>15</v>
      </c>
      <c r="Q85" s="66" t="s">
        <v>177</v>
      </c>
      <c r="R85" s="66">
        <f t="shared" si="58"/>
        <v>10</v>
      </c>
      <c r="S85" s="66">
        <f t="shared" si="59"/>
        <v>100</v>
      </c>
      <c r="T85" s="103" t="str">
        <f t="shared" si="60"/>
        <v>FUERTE</v>
      </c>
      <c r="U85" s="294">
        <f t="shared" ref="U85" si="71">AVERAGE(S85:S87)</f>
        <v>100</v>
      </c>
      <c r="V85" s="293" t="str">
        <f t="shared" ref="V85" si="72">IF(U85=100,"FUERTE",IF(AND(U85&gt;=50,U85&lt;100),"MODERADO","DÉBIL"))</f>
        <v>FUERTE</v>
      </c>
    </row>
    <row r="86" spans="1:22" ht="28.5" x14ac:dyDescent="0.25">
      <c r="A86" s="292"/>
      <c r="B86" s="254"/>
      <c r="C86" s="65" t="str">
        <f>'2. Descripción del Riesgo'!D92</f>
        <v>Ausencia de mecanismos efectivos de control</v>
      </c>
      <c r="D86" s="65" t="str">
        <f>'5. Diseño de Controles'!F86</f>
        <v xml:space="preserve">Vigilar el cumplimiento de los contratos, convenios y programas </v>
      </c>
      <c r="E86" s="66" t="s">
        <v>165</v>
      </c>
      <c r="F86" s="66">
        <f t="shared" si="52"/>
        <v>15</v>
      </c>
      <c r="G86" s="66" t="s">
        <v>167</v>
      </c>
      <c r="H86" s="66">
        <f t="shared" si="57"/>
        <v>15</v>
      </c>
      <c r="I86" s="66" t="s">
        <v>169</v>
      </c>
      <c r="J86" s="66">
        <f t="shared" si="53"/>
        <v>15</v>
      </c>
      <c r="K86" s="66" t="s">
        <v>182</v>
      </c>
      <c r="L86" s="66">
        <f t="shared" si="54"/>
        <v>15</v>
      </c>
      <c r="M86" s="66" t="s">
        <v>174</v>
      </c>
      <c r="N86" s="66">
        <f t="shared" si="55"/>
        <v>15</v>
      </c>
      <c r="O86" s="66" t="s">
        <v>178</v>
      </c>
      <c r="P86" s="66">
        <f t="shared" si="56"/>
        <v>15</v>
      </c>
      <c r="Q86" s="66" t="s">
        <v>177</v>
      </c>
      <c r="R86" s="66">
        <f t="shared" si="58"/>
        <v>10</v>
      </c>
      <c r="S86" s="66">
        <f t="shared" si="59"/>
        <v>100</v>
      </c>
      <c r="T86" s="103" t="str">
        <f t="shared" si="60"/>
        <v>FUERTE</v>
      </c>
      <c r="U86" s="294"/>
      <c r="V86" s="293"/>
    </row>
    <row r="87" spans="1:22" ht="28.5" x14ac:dyDescent="0.25">
      <c r="A87" s="292"/>
      <c r="B87" s="254"/>
      <c r="C87" s="65">
        <f>'2. Descripción del Riesgo'!D93</f>
        <v>0</v>
      </c>
      <c r="D87" s="65">
        <f>'5. Diseño de Controles'!F87</f>
        <v>0</v>
      </c>
      <c r="E87" s="66" t="s">
        <v>165</v>
      </c>
      <c r="F87" s="66">
        <f t="shared" si="52"/>
        <v>15</v>
      </c>
      <c r="G87" s="66" t="s">
        <v>167</v>
      </c>
      <c r="H87" s="66">
        <f t="shared" si="57"/>
        <v>15</v>
      </c>
      <c r="I87" s="66" t="s">
        <v>169</v>
      </c>
      <c r="J87" s="66">
        <f t="shared" si="53"/>
        <v>15</v>
      </c>
      <c r="K87" s="66" t="s">
        <v>182</v>
      </c>
      <c r="L87" s="66">
        <f t="shared" si="54"/>
        <v>15</v>
      </c>
      <c r="M87" s="66" t="s">
        <v>174</v>
      </c>
      <c r="N87" s="66">
        <f t="shared" si="55"/>
        <v>15</v>
      </c>
      <c r="O87" s="66" t="s">
        <v>178</v>
      </c>
      <c r="P87" s="66">
        <f t="shared" si="56"/>
        <v>15</v>
      </c>
      <c r="Q87" s="66" t="s">
        <v>177</v>
      </c>
      <c r="R87" s="66">
        <f t="shared" si="58"/>
        <v>10</v>
      </c>
      <c r="S87" s="66">
        <f t="shared" si="59"/>
        <v>100</v>
      </c>
      <c r="T87" s="103" t="str">
        <f t="shared" si="60"/>
        <v>FUERTE</v>
      </c>
      <c r="U87" s="294"/>
      <c r="V87" s="293"/>
    </row>
    <row r="88" spans="1:22" ht="28.5" x14ac:dyDescent="0.25">
      <c r="A88" s="292">
        <v>29</v>
      </c>
      <c r="B88" s="254" t="str">
        <f>'1. Identificación del riesgo'!C40</f>
        <v>Pagar cuentas sin el lleno de requisitos legales y reglamentarios establecidos en los procedimientos internos</v>
      </c>
      <c r="C88" s="65" t="str">
        <f>'2. Descripción del Riesgo'!D94</f>
        <v>Ambición.</v>
      </c>
      <c r="D88" s="65" t="str">
        <f>'5. Diseño de Controles'!F88</f>
        <v xml:space="preserve">Establecer turnos o registros para establecer un orden para el pago de cuentas </v>
      </c>
      <c r="E88" s="66" t="s">
        <v>165</v>
      </c>
      <c r="F88" s="66">
        <f t="shared" si="52"/>
        <v>15</v>
      </c>
      <c r="G88" s="66" t="s">
        <v>167</v>
      </c>
      <c r="H88" s="66">
        <f t="shared" si="57"/>
        <v>15</v>
      </c>
      <c r="I88" s="66" t="s">
        <v>169</v>
      </c>
      <c r="J88" s="66">
        <f t="shared" si="53"/>
        <v>15</v>
      </c>
      <c r="K88" s="66" t="s">
        <v>182</v>
      </c>
      <c r="L88" s="66">
        <f t="shared" si="54"/>
        <v>15</v>
      </c>
      <c r="M88" s="66" t="s">
        <v>174</v>
      </c>
      <c r="N88" s="66">
        <f t="shared" si="55"/>
        <v>15</v>
      </c>
      <c r="O88" s="66" t="s">
        <v>178</v>
      </c>
      <c r="P88" s="66">
        <f t="shared" si="56"/>
        <v>15</v>
      </c>
      <c r="Q88" s="66" t="s">
        <v>177</v>
      </c>
      <c r="R88" s="66">
        <f t="shared" si="58"/>
        <v>10</v>
      </c>
      <c r="S88" s="66">
        <f t="shared" si="59"/>
        <v>100</v>
      </c>
      <c r="T88" s="103" t="str">
        <f t="shared" si="60"/>
        <v>FUERTE</v>
      </c>
      <c r="U88" s="294">
        <f t="shared" ref="U88" si="73">AVERAGE(S88:S90)</f>
        <v>100</v>
      </c>
      <c r="V88" s="293" t="str">
        <f t="shared" ref="V88" si="74">IF(U88=100,"FUERTE",IF(AND(U88&gt;=50,U88&lt;100),"MODERADO","DÉBIL"))</f>
        <v>FUERTE</v>
      </c>
    </row>
    <row r="89" spans="1:22" ht="42.75" x14ac:dyDescent="0.25">
      <c r="A89" s="292"/>
      <c r="B89" s="254"/>
      <c r="C89" s="65" t="str">
        <f>'2. Descripción del Riesgo'!D95</f>
        <v xml:space="preserve">Deficientes valores y principios </v>
      </c>
      <c r="D89" s="65" t="str">
        <f>'5. Diseño de Controles'!F89</f>
        <v xml:space="preserve">Realizar una capacitación sobre Valores y principios para promover la rectitud, el código de integridad del servidor público  y el respeto por el erario público. </v>
      </c>
      <c r="E89" s="66" t="s">
        <v>165</v>
      </c>
      <c r="F89" s="66">
        <f t="shared" si="52"/>
        <v>15</v>
      </c>
      <c r="G89" s="66" t="s">
        <v>167</v>
      </c>
      <c r="H89" s="66">
        <f t="shared" si="57"/>
        <v>15</v>
      </c>
      <c r="I89" s="66" t="s">
        <v>169</v>
      </c>
      <c r="J89" s="66">
        <f t="shared" si="53"/>
        <v>15</v>
      </c>
      <c r="K89" s="66" t="s">
        <v>182</v>
      </c>
      <c r="L89" s="66">
        <f t="shared" si="54"/>
        <v>15</v>
      </c>
      <c r="M89" s="66" t="s">
        <v>174</v>
      </c>
      <c r="N89" s="66">
        <f t="shared" si="55"/>
        <v>15</v>
      </c>
      <c r="O89" s="66" t="s">
        <v>178</v>
      </c>
      <c r="P89" s="66">
        <f t="shared" si="56"/>
        <v>15</v>
      </c>
      <c r="Q89" s="66" t="s">
        <v>177</v>
      </c>
      <c r="R89" s="66">
        <f t="shared" si="58"/>
        <v>10</v>
      </c>
      <c r="S89" s="66">
        <f t="shared" si="59"/>
        <v>100</v>
      </c>
      <c r="T89" s="103" t="str">
        <f t="shared" si="60"/>
        <v>FUERTE</v>
      </c>
      <c r="U89" s="294"/>
      <c r="V89" s="293"/>
    </row>
    <row r="90" spans="1:22" ht="28.5" x14ac:dyDescent="0.25">
      <c r="A90" s="292"/>
      <c r="B90" s="254"/>
      <c r="C90" s="65" t="str">
        <f>'2. Descripción del Riesgo'!D96</f>
        <v xml:space="preserve">Ausencia de mecanismos efectivos que controlen el tramite de pagos </v>
      </c>
      <c r="D90" s="65" t="str">
        <f>'5. Diseño de Controles'!F90</f>
        <v>Aplicar controles para el pago de cuentas</v>
      </c>
      <c r="E90" s="66" t="s">
        <v>165</v>
      </c>
      <c r="F90" s="66">
        <f t="shared" si="52"/>
        <v>15</v>
      </c>
      <c r="G90" s="66" t="s">
        <v>167</v>
      </c>
      <c r="H90" s="66">
        <f t="shared" si="57"/>
        <v>15</v>
      </c>
      <c r="I90" s="66" t="s">
        <v>169</v>
      </c>
      <c r="J90" s="66">
        <f t="shared" si="53"/>
        <v>15</v>
      </c>
      <c r="K90" s="66" t="s">
        <v>182</v>
      </c>
      <c r="L90" s="66">
        <f t="shared" si="54"/>
        <v>15</v>
      </c>
      <c r="M90" s="66" t="s">
        <v>174</v>
      </c>
      <c r="N90" s="66">
        <f t="shared" si="55"/>
        <v>15</v>
      </c>
      <c r="O90" s="66" t="s">
        <v>178</v>
      </c>
      <c r="P90" s="66">
        <f t="shared" si="56"/>
        <v>15</v>
      </c>
      <c r="Q90" s="66" t="s">
        <v>177</v>
      </c>
      <c r="R90" s="66">
        <f t="shared" si="58"/>
        <v>10</v>
      </c>
      <c r="S90" s="66">
        <f t="shared" si="59"/>
        <v>100</v>
      </c>
      <c r="T90" s="103" t="str">
        <f t="shared" si="60"/>
        <v>FUERTE</v>
      </c>
      <c r="U90" s="294"/>
      <c r="V90" s="293"/>
    </row>
    <row r="91" spans="1:22" ht="57" x14ac:dyDescent="0.25">
      <c r="A91" s="292">
        <v>30</v>
      </c>
      <c r="B91" s="254" t="str">
        <f>'1. Identificación del riesgo'!C41</f>
        <v>Conceder incentivos tributarios no autorizados o vigentes a contribuyentes, para obtener provecho o favorecer a terceros.</v>
      </c>
      <c r="C91" s="65" t="str">
        <f>'2. Descripción del Riesgo'!D97</f>
        <v>Deficientes controles internos en el proceso</v>
      </c>
      <c r="D91" s="65" t="str">
        <f>'5. Diseño de Controles'!F91</f>
        <v xml:space="preserve">Crear un formato en el que el funcionario que concede o reconoce el incentivo tributario deje constancia de que comprobó la validez, oportunidad, procedencia y alcance del inventivo </v>
      </c>
      <c r="E91" s="66" t="s">
        <v>165</v>
      </c>
      <c r="F91" s="66">
        <f t="shared" si="52"/>
        <v>15</v>
      </c>
      <c r="G91" s="66" t="s">
        <v>167</v>
      </c>
      <c r="H91" s="66">
        <f t="shared" si="57"/>
        <v>15</v>
      </c>
      <c r="I91" s="66" t="s">
        <v>169</v>
      </c>
      <c r="J91" s="66">
        <f t="shared" si="53"/>
        <v>15</v>
      </c>
      <c r="K91" s="66" t="s">
        <v>182</v>
      </c>
      <c r="L91" s="66">
        <f t="shared" si="54"/>
        <v>15</v>
      </c>
      <c r="M91" s="66" t="s">
        <v>174</v>
      </c>
      <c r="N91" s="66">
        <f t="shared" si="55"/>
        <v>15</v>
      </c>
      <c r="O91" s="66" t="s">
        <v>178</v>
      </c>
      <c r="P91" s="66">
        <f t="shared" si="56"/>
        <v>15</v>
      </c>
      <c r="Q91" s="66" t="s">
        <v>177</v>
      </c>
      <c r="R91" s="66">
        <f t="shared" si="58"/>
        <v>10</v>
      </c>
      <c r="S91" s="66">
        <f t="shared" si="59"/>
        <v>100</v>
      </c>
      <c r="T91" s="103" t="str">
        <f t="shared" si="60"/>
        <v>FUERTE</v>
      </c>
      <c r="U91" s="294">
        <f t="shared" ref="U91" si="75">AVERAGE(S91:S93)</f>
        <v>100</v>
      </c>
      <c r="V91" s="293" t="str">
        <f t="shared" ref="V91" si="76">IF(U91=100,"FUERTE",IF(AND(U91&gt;=50,U91&lt;100),"MODERADO","DÉBIL"))</f>
        <v>FUERTE</v>
      </c>
    </row>
    <row r="92" spans="1:22" ht="42.75" x14ac:dyDescent="0.25">
      <c r="A92" s="292"/>
      <c r="B92" s="254"/>
      <c r="C92" s="65" t="str">
        <f>'2. Descripción del Riesgo'!D98</f>
        <v xml:space="preserve">Amiguismo </v>
      </c>
      <c r="D92" s="65" t="str">
        <f>'5. Diseño de Controles'!F92</f>
        <v xml:space="preserve">Realizar una capacitación sobre Valores y principios para promover la rectitud, el código de integridad del servidor público  y el respeto por el erario público. </v>
      </c>
      <c r="E92" s="66" t="s">
        <v>165</v>
      </c>
      <c r="F92" s="66">
        <f t="shared" si="52"/>
        <v>15</v>
      </c>
      <c r="G92" s="66" t="s">
        <v>167</v>
      </c>
      <c r="H92" s="66">
        <f t="shared" si="57"/>
        <v>15</v>
      </c>
      <c r="I92" s="66" t="s">
        <v>169</v>
      </c>
      <c r="J92" s="66">
        <f t="shared" si="53"/>
        <v>15</v>
      </c>
      <c r="K92" s="66" t="s">
        <v>182</v>
      </c>
      <c r="L92" s="66">
        <f t="shared" si="54"/>
        <v>15</v>
      </c>
      <c r="M92" s="66" t="s">
        <v>174</v>
      </c>
      <c r="N92" s="66">
        <f t="shared" si="55"/>
        <v>15</v>
      </c>
      <c r="O92" s="66" t="s">
        <v>178</v>
      </c>
      <c r="P92" s="66">
        <f t="shared" si="56"/>
        <v>15</v>
      </c>
      <c r="Q92" s="66" t="s">
        <v>177</v>
      </c>
      <c r="R92" s="66">
        <f t="shared" si="58"/>
        <v>10</v>
      </c>
      <c r="S92" s="66">
        <f t="shared" si="59"/>
        <v>100</v>
      </c>
      <c r="T92" s="103" t="str">
        <f t="shared" si="60"/>
        <v>FUERTE</v>
      </c>
      <c r="U92" s="294"/>
      <c r="V92" s="293"/>
    </row>
    <row r="93" spans="1:22" ht="28.5" x14ac:dyDescent="0.25">
      <c r="A93" s="292"/>
      <c r="B93" s="254"/>
      <c r="C93" s="65">
        <f>'2. Descripción del Riesgo'!D99</f>
        <v>0</v>
      </c>
      <c r="D93" s="65">
        <f>'5. Diseño de Controles'!F93</f>
        <v>0</v>
      </c>
      <c r="E93" s="66" t="s">
        <v>165</v>
      </c>
      <c r="F93" s="66">
        <f t="shared" si="52"/>
        <v>15</v>
      </c>
      <c r="G93" s="66" t="s">
        <v>167</v>
      </c>
      <c r="H93" s="66">
        <f t="shared" si="57"/>
        <v>15</v>
      </c>
      <c r="I93" s="66" t="s">
        <v>169</v>
      </c>
      <c r="J93" s="66">
        <f t="shared" si="53"/>
        <v>15</v>
      </c>
      <c r="K93" s="66" t="s">
        <v>182</v>
      </c>
      <c r="L93" s="66">
        <f t="shared" si="54"/>
        <v>15</v>
      </c>
      <c r="M93" s="66" t="s">
        <v>174</v>
      </c>
      <c r="N93" s="66">
        <f t="shared" si="55"/>
        <v>15</v>
      </c>
      <c r="O93" s="66" t="s">
        <v>178</v>
      </c>
      <c r="P93" s="66">
        <f t="shared" si="56"/>
        <v>15</v>
      </c>
      <c r="Q93" s="66" t="s">
        <v>177</v>
      </c>
      <c r="R93" s="66">
        <f t="shared" si="58"/>
        <v>10</v>
      </c>
      <c r="S93" s="66">
        <f t="shared" si="59"/>
        <v>100</v>
      </c>
      <c r="T93" s="103" t="str">
        <f t="shared" si="60"/>
        <v>FUERTE</v>
      </c>
      <c r="U93" s="294"/>
      <c r="V93" s="293"/>
    </row>
    <row r="94" spans="1:22" ht="42.75" x14ac:dyDescent="0.25">
      <c r="A94" s="292">
        <v>31</v>
      </c>
      <c r="B94" s="254" t="str">
        <f>'1. Identificación del riesgo'!C42</f>
        <v>Solicitar dadivas a Contratistas para garantizar el pago de sus cuentas en menos tiempo.</v>
      </c>
      <c r="C94" s="65" t="str">
        <f>'2. Descripción del Riesgo'!D100</f>
        <v>Ambición.</v>
      </c>
      <c r="D94" s="65" t="str">
        <f>'5. Diseño de Controles'!F94</f>
        <v>Implementación y Socialización del Código de Integridad, que implique el desarrollo institucional de la caja de herramientas (encuestas, compromisos, plan de acción)</v>
      </c>
      <c r="E94" s="66" t="s">
        <v>165</v>
      </c>
      <c r="F94" s="66">
        <f t="shared" si="52"/>
        <v>15</v>
      </c>
      <c r="G94" s="66" t="s">
        <v>167</v>
      </c>
      <c r="H94" s="66">
        <f t="shared" si="57"/>
        <v>15</v>
      </c>
      <c r="I94" s="66" t="s">
        <v>169</v>
      </c>
      <c r="J94" s="66">
        <f t="shared" si="53"/>
        <v>15</v>
      </c>
      <c r="K94" s="66" t="s">
        <v>182</v>
      </c>
      <c r="L94" s="66">
        <f t="shared" si="54"/>
        <v>15</v>
      </c>
      <c r="M94" s="66" t="s">
        <v>174</v>
      </c>
      <c r="N94" s="66">
        <f t="shared" si="55"/>
        <v>15</v>
      </c>
      <c r="O94" s="66" t="s">
        <v>178</v>
      </c>
      <c r="P94" s="66">
        <f t="shared" si="56"/>
        <v>15</v>
      </c>
      <c r="Q94" s="66" t="s">
        <v>177</v>
      </c>
      <c r="R94" s="66">
        <f t="shared" si="58"/>
        <v>10</v>
      </c>
      <c r="S94" s="66">
        <f t="shared" si="59"/>
        <v>100</v>
      </c>
      <c r="T94" s="103" t="str">
        <f t="shared" si="60"/>
        <v>FUERTE</v>
      </c>
      <c r="U94" s="294">
        <f t="shared" ref="U94" si="77">AVERAGE(S94:S96)</f>
        <v>100</v>
      </c>
      <c r="V94" s="293" t="str">
        <f t="shared" ref="V94" si="78">IF(U94=100,"FUERTE",IF(AND(U94&gt;=50,U94&lt;100),"MODERADO","DÉBIL"))</f>
        <v>FUERTE</v>
      </c>
    </row>
    <row r="95" spans="1:22" ht="28.5" x14ac:dyDescent="0.25">
      <c r="A95" s="292"/>
      <c r="B95" s="254"/>
      <c r="C95" s="65" t="str">
        <f>'2. Descripción del Riesgo'!D101</f>
        <v xml:space="preserve">Demora en el pago de cuentas </v>
      </c>
      <c r="D95" s="65" t="str">
        <f>'5. Diseño de Controles'!F95</f>
        <v>Establecer mecanimos para facilitar la revisión y pago de cuentas</v>
      </c>
      <c r="E95" s="66" t="s">
        <v>165</v>
      </c>
      <c r="F95" s="66">
        <f t="shared" si="52"/>
        <v>15</v>
      </c>
      <c r="G95" s="66" t="s">
        <v>167</v>
      </c>
      <c r="H95" s="66">
        <f t="shared" si="57"/>
        <v>15</v>
      </c>
      <c r="I95" s="66" t="s">
        <v>169</v>
      </c>
      <c r="J95" s="66">
        <f t="shared" si="53"/>
        <v>15</v>
      </c>
      <c r="K95" s="66" t="s">
        <v>182</v>
      </c>
      <c r="L95" s="66">
        <f t="shared" si="54"/>
        <v>15</v>
      </c>
      <c r="M95" s="66" t="s">
        <v>174</v>
      </c>
      <c r="N95" s="66">
        <f t="shared" si="55"/>
        <v>15</v>
      </c>
      <c r="O95" s="66" t="s">
        <v>178</v>
      </c>
      <c r="P95" s="66">
        <f t="shared" si="56"/>
        <v>15</v>
      </c>
      <c r="Q95" s="66" t="s">
        <v>177</v>
      </c>
      <c r="R95" s="66">
        <f t="shared" si="58"/>
        <v>10</v>
      </c>
      <c r="S95" s="66">
        <f t="shared" si="59"/>
        <v>100</v>
      </c>
      <c r="T95" s="103" t="str">
        <f t="shared" si="60"/>
        <v>FUERTE</v>
      </c>
      <c r="U95" s="294"/>
      <c r="V95" s="293"/>
    </row>
    <row r="96" spans="1:22" ht="28.5" x14ac:dyDescent="0.25">
      <c r="A96" s="292"/>
      <c r="B96" s="254"/>
      <c r="C96" s="65" t="str">
        <f>'2. Descripción del Riesgo'!D102</f>
        <v>Deficientes mecanismos de control en el proceso</v>
      </c>
      <c r="D96" s="65" t="str">
        <f>'5. Diseño de Controles'!F96</f>
        <v>Hacer seguimiento al pago de cuentas</v>
      </c>
      <c r="E96" s="66" t="s">
        <v>165</v>
      </c>
      <c r="F96" s="66">
        <f t="shared" si="52"/>
        <v>15</v>
      </c>
      <c r="G96" s="66" t="s">
        <v>167</v>
      </c>
      <c r="H96" s="66">
        <f t="shared" si="57"/>
        <v>15</v>
      </c>
      <c r="I96" s="66" t="s">
        <v>169</v>
      </c>
      <c r="J96" s="66">
        <f t="shared" si="53"/>
        <v>15</v>
      </c>
      <c r="K96" s="66" t="s">
        <v>182</v>
      </c>
      <c r="L96" s="66">
        <f t="shared" si="54"/>
        <v>15</v>
      </c>
      <c r="M96" s="66" t="s">
        <v>174</v>
      </c>
      <c r="N96" s="66">
        <f t="shared" si="55"/>
        <v>15</v>
      </c>
      <c r="O96" s="66" t="s">
        <v>178</v>
      </c>
      <c r="P96" s="66">
        <f t="shared" si="56"/>
        <v>15</v>
      </c>
      <c r="Q96" s="66" t="s">
        <v>177</v>
      </c>
      <c r="R96" s="66">
        <f t="shared" si="58"/>
        <v>10</v>
      </c>
      <c r="S96" s="66">
        <f t="shared" si="59"/>
        <v>100</v>
      </c>
      <c r="T96" s="103" t="str">
        <f t="shared" si="60"/>
        <v>FUERTE</v>
      </c>
      <c r="U96" s="294"/>
      <c r="V96" s="293"/>
    </row>
    <row r="97" spans="1:22" ht="42.75" x14ac:dyDescent="0.25">
      <c r="A97" s="292">
        <v>32</v>
      </c>
      <c r="B97" s="254" t="str">
        <f>'1. Identificación del riesgo'!C43</f>
        <v>Suscribir contratos, a sabiendas, sin el lleno de requisitos legales esenciales en el proceso para favorecer a un proponente.</v>
      </c>
      <c r="C97" s="65" t="str">
        <f>'2. Descripción del Riesgo'!D103</f>
        <v>Clientelismo</v>
      </c>
      <c r="D97" s="65" t="str">
        <f>'5. Diseño de Controles'!F97</f>
        <v xml:space="preserve">Realizar una capacitación sobre Valores y principios para promover la rectitud, el código de integridad de la entidad y el respeto por el erario público. </v>
      </c>
      <c r="E97" s="66" t="s">
        <v>165</v>
      </c>
      <c r="F97" s="66">
        <f t="shared" si="52"/>
        <v>15</v>
      </c>
      <c r="G97" s="66" t="s">
        <v>167</v>
      </c>
      <c r="H97" s="66">
        <f t="shared" si="57"/>
        <v>15</v>
      </c>
      <c r="I97" s="66" t="s">
        <v>169</v>
      </c>
      <c r="J97" s="66">
        <f t="shared" si="53"/>
        <v>15</v>
      </c>
      <c r="K97" s="66" t="s">
        <v>182</v>
      </c>
      <c r="L97" s="66">
        <f t="shared" si="54"/>
        <v>15</v>
      </c>
      <c r="M97" s="66" t="s">
        <v>174</v>
      </c>
      <c r="N97" s="66">
        <f t="shared" si="55"/>
        <v>15</v>
      </c>
      <c r="O97" s="66" t="s">
        <v>178</v>
      </c>
      <c r="P97" s="66">
        <f t="shared" si="56"/>
        <v>15</v>
      </c>
      <c r="Q97" s="66" t="s">
        <v>177</v>
      </c>
      <c r="R97" s="66">
        <f t="shared" si="58"/>
        <v>10</v>
      </c>
      <c r="S97" s="66">
        <f t="shared" si="59"/>
        <v>100</v>
      </c>
      <c r="T97" s="103" t="str">
        <f t="shared" si="60"/>
        <v>FUERTE</v>
      </c>
      <c r="U97" s="294">
        <f t="shared" ref="U97" si="79">AVERAGE(S97:S99)</f>
        <v>100</v>
      </c>
      <c r="V97" s="293" t="str">
        <f t="shared" ref="V97" si="80">IF(U97=100,"FUERTE",IF(AND(U97&gt;=50,U97&lt;100),"MODERADO","DÉBIL"))</f>
        <v>FUERTE</v>
      </c>
    </row>
    <row r="98" spans="1:22" ht="42.75" x14ac:dyDescent="0.25">
      <c r="A98" s="292"/>
      <c r="B98" s="254"/>
      <c r="C98" s="65" t="str">
        <f>'2. Descripción del Riesgo'!D104</f>
        <v>Deficientes controles internos en el proceso</v>
      </c>
      <c r="D98" s="65" t="str">
        <f>'5. Diseño de Controles'!F98</f>
        <v>Revisar el cumplimiento de los requisitos esenciales en los procesos contractuales, antes de la selección del contratista, utilizando una lista de chequeo.</v>
      </c>
      <c r="E98" s="66" t="s">
        <v>165</v>
      </c>
      <c r="F98" s="66">
        <f t="shared" si="52"/>
        <v>15</v>
      </c>
      <c r="G98" s="66" t="s">
        <v>167</v>
      </c>
      <c r="H98" s="66">
        <f t="shared" si="57"/>
        <v>15</v>
      </c>
      <c r="I98" s="66" t="s">
        <v>169</v>
      </c>
      <c r="J98" s="66">
        <f t="shared" si="53"/>
        <v>15</v>
      </c>
      <c r="K98" s="66" t="s">
        <v>182</v>
      </c>
      <c r="L98" s="66">
        <f t="shared" si="54"/>
        <v>15</v>
      </c>
      <c r="M98" s="66" t="s">
        <v>174</v>
      </c>
      <c r="N98" s="66">
        <f t="shared" si="55"/>
        <v>15</v>
      </c>
      <c r="O98" s="66" t="s">
        <v>178</v>
      </c>
      <c r="P98" s="66">
        <f t="shared" si="56"/>
        <v>15</v>
      </c>
      <c r="Q98" s="66" t="s">
        <v>177</v>
      </c>
      <c r="R98" s="66">
        <f t="shared" si="58"/>
        <v>10</v>
      </c>
      <c r="S98" s="66">
        <f t="shared" si="59"/>
        <v>100</v>
      </c>
      <c r="T98" s="103" t="str">
        <f t="shared" si="60"/>
        <v>FUERTE</v>
      </c>
      <c r="U98" s="294"/>
      <c r="V98" s="293"/>
    </row>
    <row r="99" spans="1:22" ht="28.5" x14ac:dyDescent="0.25">
      <c r="A99" s="292"/>
      <c r="B99" s="254"/>
      <c r="C99" s="65">
        <f>'2. Descripción del Riesgo'!D105</f>
        <v>0</v>
      </c>
      <c r="D99" s="65">
        <f>'5. Diseño de Controles'!F99</f>
        <v>0</v>
      </c>
      <c r="E99" s="66" t="s">
        <v>165</v>
      </c>
      <c r="F99" s="66">
        <f t="shared" si="52"/>
        <v>15</v>
      </c>
      <c r="G99" s="66" t="s">
        <v>167</v>
      </c>
      <c r="H99" s="66">
        <f t="shared" si="57"/>
        <v>15</v>
      </c>
      <c r="I99" s="66" t="s">
        <v>169</v>
      </c>
      <c r="J99" s="66">
        <f t="shared" si="53"/>
        <v>15</v>
      </c>
      <c r="K99" s="66" t="s">
        <v>182</v>
      </c>
      <c r="L99" s="66">
        <f t="shared" si="54"/>
        <v>15</v>
      </c>
      <c r="M99" s="66" t="s">
        <v>174</v>
      </c>
      <c r="N99" s="66">
        <f t="shared" si="55"/>
        <v>15</v>
      </c>
      <c r="O99" s="66" t="s">
        <v>178</v>
      </c>
      <c r="P99" s="66">
        <f t="shared" si="56"/>
        <v>15</v>
      </c>
      <c r="Q99" s="66" t="s">
        <v>177</v>
      </c>
      <c r="R99" s="66">
        <f t="shared" si="58"/>
        <v>10</v>
      </c>
      <c r="S99" s="66">
        <f t="shared" si="59"/>
        <v>100</v>
      </c>
      <c r="T99" s="103" t="str">
        <f t="shared" si="60"/>
        <v>FUERTE</v>
      </c>
      <c r="U99" s="294"/>
      <c r="V99" s="293"/>
    </row>
    <row r="100" spans="1:22" ht="28.5" x14ac:dyDescent="0.25">
      <c r="A100" s="292">
        <v>33</v>
      </c>
      <c r="B100" s="254" t="str">
        <f>'1. Identificación del riesgo'!C44</f>
        <v>Contratar, a sabiendas, con contratistas inhabilitados o con incompatibilidades.</v>
      </c>
      <c r="C100" s="65" t="str">
        <f>'2. Descripción del Riesgo'!D106</f>
        <v>Negligencia</v>
      </c>
      <c r="D100" s="65" t="str">
        <f>'5. Diseño de Controles'!F100</f>
        <v xml:space="preserve">Exigir el cumplimiento de los procedimientos de selección de contratistas </v>
      </c>
      <c r="E100" s="66" t="s">
        <v>165</v>
      </c>
      <c r="F100" s="66">
        <f t="shared" si="52"/>
        <v>15</v>
      </c>
      <c r="G100" s="66" t="s">
        <v>167</v>
      </c>
      <c r="H100" s="66">
        <f t="shared" si="57"/>
        <v>15</v>
      </c>
      <c r="I100" s="66" t="s">
        <v>169</v>
      </c>
      <c r="J100" s="66">
        <f t="shared" si="53"/>
        <v>15</v>
      </c>
      <c r="K100" s="66" t="s">
        <v>182</v>
      </c>
      <c r="L100" s="66">
        <f t="shared" si="54"/>
        <v>15</v>
      </c>
      <c r="M100" s="66" t="s">
        <v>174</v>
      </c>
      <c r="N100" s="66">
        <f t="shared" si="55"/>
        <v>15</v>
      </c>
      <c r="O100" s="66" t="s">
        <v>178</v>
      </c>
      <c r="P100" s="66">
        <f t="shared" si="56"/>
        <v>15</v>
      </c>
      <c r="Q100" s="66" t="s">
        <v>177</v>
      </c>
      <c r="R100" s="66">
        <f t="shared" si="58"/>
        <v>10</v>
      </c>
      <c r="S100" s="66">
        <f t="shared" si="59"/>
        <v>100</v>
      </c>
      <c r="T100" s="103" t="str">
        <f t="shared" si="60"/>
        <v>FUERTE</v>
      </c>
      <c r="U100" s="294">
        <f t="shared" ref="U100" si="81">AVERAGE(S100:S102)</f>
        <v>100</v>
      </c>
      <c r="V100" s="293" t="str">
        <f t="shared" ref="V100" si="82">IF(U100=100,"FUERTE",IF(AND(U100&gt;=50,U100&lt;100),"MODERADO","DÉBIL"))</f>
        <v>FUERTE</v>
      </c>
    </row>
    <row r="101" spans="1:22" ht="57" x14ac:dyDescent="0.25">
      <c r="A101" s="292"/>
      <c r="B101" s="254"/>
      <c r="C101" s="65" t="str">
        <f>'2. Descripción del Riesgo'!D107</f>
        <v>Deficientes controles internos en el proceso</v>
      </c>
      <c r="D101" s="65" t="str">
        <f>'5. Diseño de Controles'!F101</f>
        <v>Verificar que se haya constatado la inexistencia de antecedentes disciplinarios, fiscales y policivos del contratista y que éste declare no estar impedido para suscribir ni ejecutar el contrato.</v>
      </c>
      <c r="E101" s="66" t="s">
        <v>165</v>
      </c>
      <c r="F101" s="66">
        <f t="shared" si="52"/>
        <v>15</v>
      </c>
      <c r="G101" s="66" t="s">
        <v>167</v>
      </c>
      <c r="H101" s="66">
        <f t="shared" si="57"/>
        <v>15</v>
      </c>
      <c r="I101" s="66" t="s">
        <v>169</v>
      </c>
      <c r="J101" s="66">
        <f t="shared" si="53"/>
        <v>15</v>
      </c>
      <c r="K101" s="66" t="s">
        <v>182</v>
      </c>
      <c r="L101" s="66">
        <f t="shared" si="54"/>
        <v>15</v>
      </c>
      <c r="M101" s="66" t="s">
        <v>174</v>
      </c>
      <c r="N101" s="66">
        <f t="shared" si="55"/>
        <v>15</v>
      </c>
      <c r="O101" s="66" t="s">
        <v>178</v>
      </c>
      <c r="P101" s="66">
        <f t="shared" si="56"/>
        <v>15</v>
      </c>
      <c r="Q101" s="66" t="s">
        <v>177</v>
      </c>
      <c r="R101" s="66">
        <f t="shared" si="58"/>
        <v>10</v>
      </c>
      <c r="S101" s="66">
        <f t="shared" si="59"/>
        <v>100</v>
      </c>
      <c r="T101" s="103" t="str">
        <f t="shared" si="60"/>
        <v>FUERTE</v>
      </c>
      <c r="U101" s="294"/>
      <c r="V101" s="293"/>
    </row>
    <row r="102" spans="1:22" ht="28.5" x14ac:dyDescent="0.25">
      <c r="A102" s="292"/>
      <c r="B102" s="254"/>
      <c r="C102" s="65">
        <f>'2. Descripción del Riesgo'!D108</f>
        <v>0</v>
      </c>
      <c r="D102" s="65">
        <f>'5. Diseño de Controles'!F102</f>
        <v>0</v>
      </c>
      <c r="E102" s="66" t="s">
        <v>165</v>
      </c>
      <c r="F102" s="66">
        <f t="shared" si="52"/>
        <v>15</v>
      </c>
      <c r="G102" s="66" t="s">
        <v>167</v>
      </c>
      <c r="H102" s="66">
        <f t="shared" si="57"/>
        <v>15</v>
      </c>
      <c r="I102" s="66" t="s">
        <v>169</v>
      </c>
      <c r="J102" s="66">
        <f t="shared" si="53"/>
        <v>15</v>
      </c>
      <c r="K102" s="66" t="s">
        <v>182</v>
      </c>
      <c r="L102" s="66">
        <f t="shared" si="54"/>
        <v>15</v>
      </c>
      <c r="M102" s="66" t="s">
        <v>174</v>
      </c>
      <c r="N102" s="66">
        <f t="shared" si="55"/>
        <v>15</v>
      </c>
      <c r="O102" s="66" t="s">
        <v>178</v>
      </c>
      <c r="P102" s="66">
        <f t="shared" si="56"/>
        <v>15</v>
      </c>
      <c r="Q102" s="66" t="s">
        <v>177</v>
      </c>
      <c r="R102" s="66">
        <f t="shared" si="58"/>
        <v>10</v>
      </c>
      <c r="S102" s="66">
        <f t="shared" si="59"/>
        <v>100</v>
      </c>
      <c r="T102" s="103" t="str">
        <f t="shared" si="60"/>
        <v>FUERTE</v>
      </c>
      <c r="U102" s="294"/>
      <c r="V102" s="293"/>
    </row>
    <row r="103" spans="1:22" ht="42.75" x14ac:dyDescent="0.25">
      <c r="A103" s="292">
        <v>34</v>
      </c>
      <c r="B103" s="254" t="str">
        <f>'1. Identificación del riesgo'!C45</f>
        <v>Deficiencias delilberadas en la planeacion de los contratos para favorecer a terceros.</v>
      </c>
      <c r="C103" s="65" t="str">
        <f>'2. Descripción del Riesgo'!D109</f>
        <v>Defientes valores y principios éticos</v>
      </c>
      <c r="D103" s="65" t="str">
        <f>'5. Diseño de Controles'!F103</f>
        <v>Implementación y Socialización del Código de Integridad, que implique el desarrollo institucional de la caja de herramientas (encuestas, compromisos, plan de acción)</v>
      </c>
      <c r="E103" s="66" t="s">
        <v>165</v>
      </c>
      <c r="F103" s="66">
        <f t="shared" si="52"/>
        <v>15</v>
      </c>
      <c r="G103" s="66" t="s">
        <v>167</v>
      </c>
      <c r="H103" s="66">
        <f t="shared" si="57"/>
        <v>15</v>
      </c>
      <c r="I103" s="66" t="s">
        <v>169</v>
      </c>
      <c r="J103" s="66">
        <f t="shared" si="53"/>
        <v>15</v>
      </c>
      <c r="K103" s="66" t="s">
        <v>182</v>
      </c>
      <c r="L103" s="66">
        <f t="shared" si="54"/>
        <v>15</v>
      </c>
      <c r="M103" s="66" t="s">
        <v>174</v>
      </c>
      <c r="N103" s="66">
        <f t="shared" si="55"/>
        <v>15</v>
      </c>
      <c r="O103" s="66" t="s">
        <v>178</v>
      </c>
      <c r="P103" s="66">
        <f t="shared" si="56"/>
        <v>15</v>
      </c>
      <c r="Q103" s="66" t="s">
        <v>177</v>
      </c>
      <c r="R103" s="66">
        <f t="shared" si="58"/>
        <v>10</v>
      </c>
      <c r="S103" s="66">
        <f t="shared" si="59"/>
        <v>100</v>
      </c>
      <c r="T103" s="103" t="str">
        <f t="shared" si="60"/>
        <v>FUERTE</v>
      </c>
      <c r="U103" s="294">
        <f t="shared" ref="U103" si="83">AVERAGE(S103:S105)</f>
        <v>100</v>
      </c>
      <c r="V103" s="293" t="str">
        <f t="shared" ref="V103" si="84">IF(U103=100,"FUERTE",IF(AND(U103&gt;=50,U103&lt;100),"MODERADO","DÉBIL"))</f>
        <v>FUERTE</v>
      </c>
    </row>
    <row r="104" spans="1:22" ht="42.75" x14ac:dyDescent="0.25">
      <c r="A104" s="292"/>
      <c r="B104" s="254"/>
      <c r="C104" s="65" t="str">
        <f>'2. Descripción del Riesgo'!D110</f>
        <v>Clientelismo</v>
      </c>
      <c r="D104" s="65" t="str">
        <f>'5. Diseño de Controles'!F104</f>
        <v>Implementación y Socialización del Código de Integridad, que implique el desarrollo institucional de la caja de herramientas (encuestas, compromisos, plan de acción)</v>
      </c>
      <c r="E104" s="66" t="s">
        <v>165</v>
      </c>
      <c r="F104" s="66">
        <f t="shared" si="52"/>
        <v>15</v>
      </c>
      <c r="G104" s="66" t="s">
        <v>167</v>
      </c>
      <c r="H104" s="66">
        <f t="shared" si="57"/>
        <v>15</v>
      </c>
      <c r="I104" s="66" t="s">
        <v>169</v>
      </c>
      <c r="J104" s="66">
        <f t="shared" si="53"/>
        <v>15</v>
      </c>
      <c r="K104" s="66" t="s">
        <v>182</v>
      </c>
      <c r="L104" s="66">
        <f t="shared" si="54"/>
        <v>15</v>
      </c>
      <c r="M104" s="66" t="s">
        <v>174</v>
      </c>
      <c r="N104" s="66">
        <f t="shared" si="55"/>
        <v>15</v>
      </c>
      <c r="O104" s="66" t="s">
        <v>178</v>
      </c>
      <c r="P104" s="66">
        <f t="shared" si="56"/>
        <v>15</v>
      </c>
      <c r="Q104" s="66" t="s">
        <v>177</v>
      </c>
      <c r="R104" s="66">
        <f t="shared" si="58"/>
        <v>10</v>
      </c>
      <c r="S104" s="66">
        <f t="shared" si="59"/>
        <v>100</v>
      </c>
      <c r="T104" s="103" t="str">
        <f t="shared" si="60"/>
        <v>FUERTE</v>
      </c>
      <c r="U104" s="294"/>
      <c r="V104" s="293"/>
    </row>
    <row r="105" spans="1:22" ht="42.75" x14ac:dyDescent="0.25">
      <c r="A105" s="292"/>
      <c r="B105" s="254"/>
      <c r="C105" s="65" t="str">
        <f>'2. Descripción del Riesgo'!D111</f>
        <v>Deficientes controles internos en el proceso</v>
      </c>
      <c r="D105" s="65" t="str">
        <f>'5. Diseño de Controles'!F105</f>
        <v>Verificar que los plilegos de condiiciones y estudios previos sean objetivos, establezcan exigencias razonables y que cumplan los requerimientos legales e internos.</v>
      </c>
      <c r="E105" s="66" t="s">
        <v>165</v>
      </c>
      <c r="F105" s="66">
        <f t="shared" si="52"/>
        <v>15</v>
      </c>
      <c r="G105" s="66" t="s">
        <v>167</v>
      </c>
      <c r="H105" s="66">
        <f t="shared" si="57"/>
        <v>15</v>
      </c>
      <c r="I105" s="66" t="s">
        <v>169</v>
      </c>
      <c r="J105" s="66">
        <f t="shared" si="53"/>
        <v>15</v>
      </c>
      <c r="K105" s="66" t="s">
        <v>182</v>
      </c>
      <c r="L105" s="66">
        <f t="shared" si="54"/>
        <v>15</v>
      </c>
      <c r="M105" s="66" t="s">
        <v>174</v>
      </c>
      <c r="N105" s="66">
        <f t="shared" si="55"/>
        <v>15</v>
      </c>
      <c r="O105" s="66" t="s">
        <v>178</v>
      </c>
      <c r="P105" s="66">
        <f t="shared" si="56"/>
        <v>15</v>
      </c>
      <c r="Q105" s="66" t="s">
        <v>177</v>
      </c>
      <c r="R105" s="66">
        <f t="shared" si="58"/>
        <v>10</v>
      </c>
      <c r="S105" s="66">
        <f t="shared" si="59"/>
        <v>100</v>
      </c>
      <c r="T105" s="103" t="str">
        <f t="shared" si="60"/>
        <v>FUERTE</v>
      </c>
      <c r="U105" s="294"/>
      <c r="V105" s="293"/>
    </row>
    <row r="106" spans="1:22" ht="42.75" x14ac:dyDescent="0.25">
      <c r="A106" s="292">
        <v>35</v>
      </c>
      <c r="B106" s="254" t="str">
        <f>'1. Identificación del riesgo'!C46</f>
        <v>Elaboración de pliegos de condiciones direccionados para favorecer a un proponente en particular.</v>
      </c>
      <c r="C106" s="65" t="str">
        <f>'2. Descripción del Riesgo'!D112</f>
        <v>Deficientes valores y principios éticos</v>
      </c>
      <c r="D106" s="65" t="str">
        <f>'5. Diseño de Controles'!F106</f>
        <v xml:space="preserve">Realizar una capacitación sobre Valores y principios para promover la rectitud, el código de integridad del servidor público  y el respeto por el erario público. </v>
      </c>
      <c r="E106" s="66" t="s">
        <v>165</v>
      </c>
      <c r="F106" s="66">
        <f t="shared" si="52"/>
        <v>15</v>
      </c>
      <c r="G106" s="66" t="s">
        <v>167</v>
      </c>
      <c r="H106" s="66">
        <f t="shared" si="57"/>
        <v>15</v>
      </c>
      <c r="I106" s="66" t="s">
        <v>169</v>
      </c>
      <c r="J106" s="66">
        <f t="shared" si="53"/>
        <v>15</v>
      </c>
      <c r="K106" s="66" t="s">
        <v>182</v>
      </c>
      <c r="L106" s="66">
        <f t="shared" si="54"/>
        <v>15</v>
      </c>
      <c r="M106" s="66" t="s">
        <v>174</v>
      </c>
      <c r="N106" s="66">
        <f t="shared" si="55"/>
        <v>15</v>
      </c>
      <c r="O106" s="66" t="s">
        <v>178</v>
      </c>
      <c r="P106" s="66">
        <f t="shared" si="56"/>
        <v>15</v>
      </c>
      <c r="Q106" s="66" t="s">
        <v>177</v>
      </c>
      <c r="R106" s="66">
        <f t="shared" si="58"/>
        <v>10</v>
      </c>
      <c r="S106" s="66">
        <f t="shared" si="59"/>
        <v>100</v>
      </c>
      <c r="T106" s="103" t="str">
        <f t="shared" si="60"/>
        <v>FUERTE</v>
      </c>
      <c r="U106" s="294">
        <f t="shared" ref="U106" si="85">AVERAGE(S106:S108)</f>
        <v>100</v>
      </c>
      <c r="V106" s="293" t="str">
        <f t="shared" ref="V106" si="86">IF(U106=100,"FUERTE",IF(AND(U106&gt;=50,U106&lt;100),"MODERADO","DÉBIL"))</f>
        <v>FUERTE</v>
      </c>
    </row>
    <row r="107" spans="1:22" ht="42.75" x14ac:dyDescent="0.25">
      <c r="A107" s="292"/>
      <c r="B107" s="254"/>
      <c r="C107" s="65" t="str">
        <f>'2. Descripción del Riesgo'!D113</f>
        <v>Afan de lucro</v>
      </c>
      <c r="D107" s="65" t="str">
        <f>'5. Diseño de Controles'!F107</f>
        <v xml:space="preserve">Realizar una capacitación sobre Valores y principios para promover la rectitud, el código de integridad del servidor público  y el respeto por el erario público. </v>
      </c>
      <c r="E107" s="66" t="s">
        <v>165</v>
      </c>
      <c r="F107" s="66">
        <f t="shared" si="52"/>
        <v>15</v>
      </c>
      <c r="G107" s="66" t="s">
        <v>167</v>
      </c>
      <c r="H107" s="66">
        <f t="shared" si="57"/>
        <v>15</v>
      </c>
      <c r="I107" s="66" t="s">
        <v>169</v>
      </c>
      <c r="J107" s="66">
        <f t="shared" si="53"/>
        <v>15</v>
      </c>
      <c r="K107" s="66" t="s">
        <v>182</v>
      </c>
      <c r="L107" s="66">
        <f t="shared" si="54"/>
        <v>15</v>
      </c>
      <c r="M107" s="66" t="s">
        <v>174</v>
      </c>
      <c r="N107" s="66">
        <f t="shared" si="55"/>
        <v>15</v>
      </c>
      <c r="O107" s="66" t="s">
        <v>178</v>
      </c>
      <c r="P107" s="66">
        <f t="shared" si="56"/>
        <v>15</v>
      </c>
      <c r="Q107" s="66" t="s">
        <v>177</v>
      </c>
      <c r="R107" s="66">
        <f t="shared" si="58"/>
        <v>10</v>
      </c>
      <c r="S107" s="66">
        <f t="shared" si="59"/>
        <v>100</v>
      </c>
      <c r="T107" s="103" t="str">
        <f t="shared" si="60"/>
        <v>FUERTE</v>
      </c>
      <c r="U107" s="294"/>
      <c r="V107" s="293"/>
    </row>
    <row r="108" spans="1:22" ht="57" x14ac:dyDescent="0.25">
      <c r="A108" s="292"/>
      <c r="B108" s="254"/>
      <c r="C108" s="65" t="str">
        <f>'2. Descripción del Riesgo'!D114</f>
        <v>Ausencia de estímulos internos que premien la honestidad, la rectitud y la calidad de los procesos de selección de los contratistas.</v>
      </c>
      <c r="D108" s="65" t="str">
        <f>'5. Diseño de Controles'!F108</f>
        <v>Crear estímulos para los funcionarios que proyectan los Pliegos de condiciones contractuales que no hayan sido denunciados, investigados n i condenados por manipulación, falsedad, falta de publicidad o de objetividad.</v>
      </c>
      <c r="E108" s="66" t="s">
        <v>165</v>
      </c>
      <c r="F108" s="66">
        <f t="shared" si="52"/>
        <v>15</v>
      </c>
      <c r="G108" s="66" t="s">
        <v>167</v>
      </c>
      <c r="H108" s="66">
        <f t="shared" si="57"/>
        <v>15</v>
      </c>
      <c r="I108" s="66" t="s">
        <v>169</v>
      </c>
      <c r="J108" s="66">
        <f t="shared" si="53"/>
        <v>15</v>
      </c>
      <c r="K108" s="66" t="s">
        <v>182</v>
      </c>
      <c r="L108" s="66">
        <f t="shared" si="54"/>
        <v>15</v>
      </c>
      <c r="M108" s="66" t="s">
        <v>174</v>
      </c>
      <c r="N108" s="66">
        <f t="shared" si="55"/>
        <v>15</v>
      </c>
      <c r="O108" s="66" t="s">
        <v>178</v>
      </c>
      <c r="P108" s="66">
        <f t="shared" si="56"/>
        <v>15</v>
      </c>
      <c r="Q108" s="66" t="s">
        <v>177</v>
      </c>
      <c r="R108" s="66">
        <f t="shared" si="58"/>
        <v>10</v>
      </c>
      <c r="S108" s="66">
        <f t="shared" si="59"/>
        <v>100</v>
      </c>
      <c r="T108" s="103" t="str">
        <f t="shared" si="60"/>
        <v>FUERTE</v>
      </c>
      <c r="U108" s="294"/>
      <c r="V108" s="293"/>
    </row>
    <row r="109" spans="1:22" ht="42.75" x14ac:dyDescent="0.25">
      <c r="A109" s="292">
        <v>36</v>
      </c>
      <c r="B109" s="254" t="str">
        <f>'1. Identificación del riesgo'!C47</f>
        <v>favorecer a los contratistas  no aplicando los descuentos de ley Retención, Ica etc</v>
      </c>
      <c r="C109" s="65" t="str">
        <f>'2. Descripción del Riesgo'!D115</f>
        <v>Clientelismo</v>
      </c>
      <c r="D109" s="65" t="str">
        <f>'5. Diseño de Controles'!F109</f>
        <v xml:space="preserve">Realizar una capacitación sobre Valores y principios para promover la rectitud, el código de integridad del servidor público  y el respeto por el erario público. </v>
      </c>
      <c r="E109" s="66" t="s">
        <v>165</v>
      </c>
      <c r="F109" s="66">
        <f t="shared" si="52"/>
        <v>15</v>
      </c>
      <c r="G109" s="66" t="s">
        <v>167</v>
      </c>
      <c r="H109" s="66">
        <f t="shared" si="57"/>
        <v>15</v>
      </c>
      <c r="I109" s="66" t="s">
        <v>169</v>
      </c>
      <c r="J109" s="66">
        <f t="shared" si="53"/>
        <v>15</v>
      </c>
      <c r="K109" s="66" t="s">
        <v>182</v>
      </c>
      <c r="L109" s="66">
        <f t="shared" si="54"/>
        <v>15</v>
      </c>
      <c r="M109" s="66" t="s">
        <v>174</v>
      </c>
      <c r="N109" s="66">
        <f t="shared" si="55"/>
        <v>15</v>
      </c>
      <c r="O109" s="66" t="s">
        <v>178</v>
      </c>
      <c r="P109" s="66">
        <f t="shared" si="56"/>
        <v>15</v>
      </c>
      <c r="Q109" s="66" t="s">
        <v>177</v>
      </c>
      <c r="R109" s="66">
        <f t="shared" si="58"/>
        <v>10</v>
      </c>
      <c r="S109" s="66">
        <f t="shared" si="59"/>
        <v>100</v>
      </c>
      <c r="T109" s="103" t="str">
        <f t="shared" si="60"/>
        <v>FUERTE</v>
      </c>
      <c r="U109" s="294">
        <f t="shared" ref="U109" si="87">AVERAGE(S109:S111)</f>
        <v>100</v>
      </c>
      <c r="V109" s="293" t="str">
        <f t="shared" ref="V109" si="88">IF(U109=100,"FUERTE",IF(AND(U109&gt;=50,U109&lt;100),"MODERADO","DÉBIL"))</f>
        <v>FUERTE</v>
      </c>
    </row>
    <row r="110" spans="1:22" ht="42.75" x14ac:dyDescent="0.25">
      <c r="A110" s="292"/>
      <c r="B110" s="254"/>
      <c r="C110" s="65" t="str">
        <f>'2. Descripción del Riesgo'!D116</f>
        <v>Deficientes controles internos en el proceso</v>
      </c>
      <c r="D110" s="65" t="str">
        <f>'5. Diseño de Controles'!F110</f>
        <v>Implementar una lista de chequeo que incluya la verificación de los descuentos de ley en los pagos hechos a los contratistas.</v>
      </c>
      <c r="E110" s="66" t="s">
        <v>165</v>
      </c>
      <c r="F110" s="66">
        <f t="shared" si="52"/>
        <v>15</v>
      </c>
      <c r="G110" s="66" t="s">
        <v>167</v>
      </c>
      <c r="H110" s="66">
        <f t="shared" si="57"/>
        <v>15</v>
      </c>
      <c r="I110" s="66" t="s">
        <v>169</v>
      </c>
      <c r="J110" s="66">
        <f t="shared" si="53"/>
        <v>15</v>
      </c>
      <c r="K110" s="66" t="s">
        <v>182</v>
      </c>
      <c r="L110" s="66">
        <f t="shared" si="54"/>
        <v>15</v>
      </c>
      <c r="M110" s="66" t="s">
        <v>174</v>
      </c>
      <c r="N110" s="66">
        <f t="shared" si="55"/>
        <v>15</v>
      </c>
      <c r="O110" s="66" t="s">
        <v>178</v>
      </c>
      <c r="P110" s="66">
        <f t="shared" si="56"/>
        <v>15</v>
      </c>
      <c r="Q110" s="66" t="s">
        <v>177</v>
      </c>
      <c r="R110" s="66">
        <f t="shared" si="58"/>
        <v>10</v>
      </c>
      <c r="S110" s="66">
        <f t="shared" si="59"/>
        <v>100</v>
      </c>
      <c r="T110" s="103" t="str">
        <f t="shared" si="60"/>
        <v>FUERTE</v>
      </c>
      <c r="U110" s="294"/>
      <c r="V110" s="293"/>
    </row>
    <row r="111" spans="1:22" ht="42.75" x14ac:dyDescent="0.25">
      <c r="A111" s="292"/>
      <c r="B111" s="254"/>
      <c r="C111" s="65" t="str">
        <f>'2. Descripción del Riesgo'!D117</f>
        <v>Deficiencias en el control interno</v>
      </c>
      <c r="D111" s="65" t="str">
        <f>'5. Diseño de Controles'!F111</f>
        <v>Realizar visitas de control interno sobre el proceso de contratación que incluya la verificación de la legalización de los contratos.</v>
      </c>
      <c r="E111" s="66" t="s">
        <v>165</v>
      </c>
      <c r="F111" s="66">
        <f t="shared" si="52"/>
        <v>15</v>
      </c>
      <c r="G111" s="66" t="s">
        <v>167</v>
      </c>
      <c r="H111" s="66">
        <f t="shared" si="57"/>
        <v>15</v>
      </c>
      <c r="I111" s="66" t="s">
        <v>169</v>
      </c>
      <c r="J111" s="66">
        <f t="shared" si="53"/>
        <v>15</v>
      </c>
      <c r="K111" s="66" t="s">
        <v>182</v>
      </c>
      <c r="L111" s="66">
        <f t="shared" si="54"/>
        <v>15</v>
      </c>
      <c r="M111" s="66" t="s">
        <v>174</v>
      </c>
      <c r="N111" s="66">
        <f t="shared" si="55"/>
        <v>15</v>
      </c>
      <c r="O111" s="66" t="s">
        <v>178</v>
      </c>
      <c r="P111" s="66">
        <f t="shared" si="56"/>
        <v>15</v>
      </c>
      <c r="Q111" s="66" t="s">
        <v>177</v>
      </c>
      <c r="R111" s="66">
        <f t="shared" si="58"/>
        <v>10</v>
      </c>
      <c r="S111" s="66">
        <f t="shared" si="59"/>
        <v>100</v>
      </c>
      <c r="T111" s="103" t="str">
        <f t="shared" si="60"/>
        <v>FUERTE</v>
      </c>
      <c r="U111" s="294"/>
      <c r="V111" s="293"/>
    </row>
    <row r="112" spans="1:22" ht="57" x14ac:dyDescent="0.25">
      <c r="A112" s="292">
        <v>37</v>
      </c>
      <c r="B112" s="254" t="str">
        <f>'1. Identificación del riesgo'!C48</f>
        <v xml:space="preserve">Designar supervisor o interventor que no cuente con idoneidad, con el fin de favorecer al contratista </v>
      </c>
      <c r="C112" s="65" t="str">
        <f>'2. Descripción del Riesgo'!D118</f>
        <v>Deficientes controles internos en el proceso</v>
      </c>
      <c r="D112" s="65" t="str">
        <f>'5. Diseño de Controles'!F112</f>
        <v xml:space="preserve">Implementar un procedimiento interno para la designación de supervisores que establezca los perfiles de éstos, el régimen de inhabilidades e incompatibilidades y las causales para no aceptar la desginación </v>
      </c>
      <c r="E112" s="66" t="s">
        <v>165</v>
      </c>
      <c r="F112" s="66">
        <f t="shared" si="52"/>
        <v>15</v>
      </c>
      <c r="G112" s="66" t="s">
        <v>167</v>
      </c>
      <c r="H112" s="66">
        <f t="shared" si="57"/>
        <v>15</v>
      </c>
      <c r="I112" s="66" t="s">
        <v>169</v>
      </c>
      <c r="J112" s="66">
        <f t="shared" si="53"/>
        <v>15</v>
      </c>
      <c r="K112" s="66" t="s">
        <v>182</v>
      </c>
      <c r="L112" s="66">
        <f t="shared" si="54"/>
        <v>15</v>
      </c>
      <c r="M112" s="66" t="s">
        <v>174</v>
      </c>
      <c r="N112" s="66">
        <f t="shared" si="55"/>
        <v>15</v>
      </c>
      <c r="O112" s="66" t="s">
        <v>178</v>
      </c>
      <c r="P112" s="66">
        <f t="shared" si="56"/>
        <v>15</v>
      </c>
      <c r="Q112" s="66" t="s">
        <v>177</v>
      </c>
      <c r="R112" s="66">
        <f t="shared" si="58"/>
        <v>10</v>
      </c>
      <c r="S112" s="66">
        <f t="shared" si="59"/>
        <v>100</v>
      </c>
      <c r="T112" s="103" t="str">
        <f t="shared" si="60"/>
        <v>FUERTE</v>
      </c>
      <c r="U112" s="294">
        <f t="shared" ref="U112" si="89">AVERAGE(S112:S114)</f>
        <v>100</v>
      </c>
      <c r="V112" s="293" t="str">
        <f t="shared" ref="V112" si="90">IF(U112=100,"FUERTE",IF(AND(U112&gt;=50,U112&lt;100),"MODERADO","DÉBIL"))</f>
        <v>FUERTE</v>
      </c>
    </row>
    <row r="113" spans="1:22" ht="42.75" x14ac:dyDescent="0.25">
      <c r="A113" s="292"/>
      <c r="B113" s="254"/>
      <c r="C113" s="65" t="str">
        <f>'2. Descripción del Riesgo'!D119</f>
        <v>Clientelismo</v>
      </c>
      <c r="D113" s="65" t="str">
        <f>'5. Diseño de Controles'!F113</f>
        <v xml:space="preserve">Realizar una capacitación sobre Valores y principios para promover la rectitud, el código de integridad del servidor público  y el respeto por el erario público. </v>
      </c>
      <c r="E113" s="66" t="s">
        <v>165</v>
      </c>
      <c r="F113" s="66">
        <f t="shared" si="52"/>
        <v>15</v>
      </c>
      <c r="G113" s="66" t="s">
        <v>167</v>
      </c>
      <c r="H113" s="66">
        <f t="shared" si="57"/>
        <v>15</v>
      </c>
      <c r="I113" s="66" t="s">
        <v>169</v>
      </c>
      <c r="J113" s="66">
        <f t="shared" si="53"/>
        <v>15</v>
      </c>
      <c r="K113" s="66" t="s">
        <v>182</v>
      </c>
      <c r="L113" s="66">
        <f t="shared" si="54"/>
        <v>15</v>
      </c>
      <c r="M113" s="66" t="s">
        <v>174</v>
      </c>
      <c r="N113" s="66">
        <f t="shared" si="55"/>
        <v>15</v>
      </c>
      <c r="O113" s="66" t="s">
        <v>178</v>
      </c>
      <c r="P113" s="66">
        <f t="shared" si="56"/>
        <v>15</v>
      </c>
      <c r="Q113" s="66" t="s">
        <v>177</v>
      </c>
      <c r="R113" s="66">
        <f t="shared" si="58"/>
        <v>10</v>
      </c>
      <c r="S113" s="66">
        <f t="shared" si="59"/>
        <v>100</v>
      </c>
      <c r="T113" s="103" t="str">
        <f t="shared" si="60"/>
        <v>FUERTE</v>
      </c>
      <c r="U113" s="294"/>
      <c r="V113" s="293"/>
    </row>
    <row r="114" spans="1:22" ht="42.75" x14ac:dyDescent="0.25">
      <c r="A114" s="292"/>
      <c r="B114" s="254"/>
      <c r="C114" s="65" t="str">
        <f>'2. Descripción del Riesgo'!D120</f>
        <v>Ambición</v>
      </c>
      <c r="D114" s="65" t="str">
        <f>'5. Diseño de Controles'!F114</f>
        <v xml:space="preserve">Realizar una capacitación sobre Valores y principios para promover la rectitud, el código de integridad del servidor público  y el respeto por el erario público. </v>
      </c>
      <c r="E114" s="66" t="s">
        <v>165</v>
      </c>
      <c r="F114" s="66">
        <f t="shared" si="52"/>
        <v>15</v>
      </c>
      <c r="G114" s="66" t="s">
        <v>167</v>
      </c>
      <c r="H114" s="66">
        <f t="shared" si="57"/>
        <v>15</v>
      </c>
      <c r="I114" s="66" t="s">
        <v>169</v>
      </c>
      <c r="J114" s="66">
        <f t="shared" si="53"/>
        <v>15</v>
      </c>
      <c r="K114" s="66" t="s">
        <v>182</v>
      </c>
      <c r="L114" s="66">
        <f t="shared" si="54"/>
        <v>15</v>
      </c>
      <c r="M114" s="66" t="s">
        <v>174</v>
      </c>
      <c r="N114" s="66">
        <f t="shared" si="55"/>
        <v>15</v>
      </c>
      <c r="O114" s="66" t="s">
        <v>178</v>
      </c>
      <c r="P114" s="66">
        <f t="shared" si="56"/>
        <v>15</v>
      </c>
      <c r="Q114" s="66" t="s">
        <v>177</v>
      </c>
      <c r="R114" s="66">
        <f t="shared" si="58"/>
        <v>10</v>
      </c>
      <c r="S114" s="66">
        <f t="shared" si="59"/>
        <v>100</v>
      </c>
      <c r="T114" s="103" t="str">
        <f t="shared" si="60"/>
        <v>FUERTE</v>
      </c>
      <c r="U114" s="294"/>
      <c r="V114" s="293"/>
    </row>
    <row r="115" spans="1:22" ht="28.5" x14ac:dyDescent="0.25">
      <c r="A115" s="292">
        <v>38</v>
      </c>
      <c r="B115" s="254" t="str">
        <f>'1. Identificación del riesgo'!C49</f>
        <v xml:space="preserve">Deficiencias deliberadas en supervision e interventoría de contratos </v>
      </c>
      <c r="C115" s="65" t="str">
        <f>'2. Descripción del Riesgo'!D121</f>
        <v>Deficientes controles internos en el proceso</v>
      </c>
      <c r="D115" s="65" t="str">
        <f>'5. Diseño de Controles'!F115</f>
        <v xml:space="preserve">Hacer seguimiento a las labores de supervisión e interventoría </v>
      </c>
      <c r="E115" s="66" t="s">
        <v>165</v>
      </c>
      <c r="F115" s="66">
        <f t="shared" si="52"/>
        <v>15</v>
      </c>
      <c r="G115" s="66" t="s">
        <v>167</v>
      </c>
      <c r="H115" s="66">
        <f t="shared" si="57"/>
        <v>15</v>
      </c>
      <c r="I115" s="66" t="s">
        <v>169</v>
      </c>
      <c r="J115" s="66">
        <f t="shared" si="53"/>
        <v>15</v>
      </c>
      <c r="K115" s="66" t="s">
        <v>182</v>
      </c>
      <c r="L115" s="66">
        <f t="shared" si="54"/>
        <v>15</v>
      </c>
      <c r="M115" s="66" t="s">
        <v>174</v>
      </c>
      <c r="N115" s="66">
        <f t="shared" si="55"/>
        <v>15</v>
      </c>
      <c r="O115" s="66" t="s">
        <v>178</v>
      </c>
      <c r="P115" s="66">
        <f t="shared" si="56"/>
        <v>15</v>
      </c>
      <c r="Q115" s="66" t="s">
        <v>177</v>
      </c>
      <c r="R115" s="66">
        <f t="shared" si="58"/>
        <v>10</v>
      </c>
      <c r="S115" s="66">
        <f t="shared" si="59"/>
        <v>100</v>
      </c>
      <c r="T115" s="103" t="str">
        <f t="shared" si="60"/>
        <v>FUERTE</v>
      </c>
      <c r="U115" s="294">
        <f t="shared" ref="U115" si="91">AVERAGE(S115:S117)</f>
        <v>100</v>
      </c>
      <c r="V115" s="293" t="str">
        <f t="shared" ref="V115" si="92">IF(U115=100,"FUERTE",IF(AND(U115&gt;=50,U115&lt;100),"MODERADO","DÉBIL"))</f>
        <v>FUERTE</v>
      </c>
    </row>
    <row r="116" spans="1:22" ht="42.75" x14ac:dyDescent="0.25">
      <c r="A116" s="292"/>
      <c r="B116" s="254"/>
      <c r="C116" s="65" t="str">
        <f>'2. Descripción del Riesgo'!D122</f>
        <v>Clientelismo</v>
      </c>
      <c r="D116" s="65" t="str">
        <f>'5. Diseño de Controles'!F116</f>
        <v xml:space="preserve">Realizar una capacitación sobre Valores y principios para promover la rectitud, el código de integridad del servidor público  y el respeto por el erario público. </v>
      </c>
      <c r="E116" s="66" t="s">
        <v>165</v>
      </c>
      <c r="F116" s="66">
        <f t="shared" si="52"/>
        <v>15</v>
      </c>
      <c r="G116" s="66" t="s">
        <v>167</v>
      </c>
      <c r="H116" s="66">
        <f t="shared" si="57"/>
        <v>15</v>
      </c>
      <c r="I116" s="66" t="s">
        <v>169</v>
      </c>
      <c r="J116" s="66">
        <f t="shared" si="53"/>
        <v>15</v>
      </c>
      <c r="K116" s="66" t="s">
        <v>182</v>
      </c>
      <c r="L116" s="66">
        <f t="shared" si="54"/>
        <v>15</v>
      </c>
      <c r="M116" s="66" t="s">
        <v>174</v>
      </c>
      <c r="N116" s="66">
        <f t="shared" si="55"/>
        <v>15</v>
      </c>
      <c r="O116" s="66" t="s">
        <v>178</v>
      </c>
      <c r="P116" s="66">
        <f t="shared" si="56"/>
        <v>15</v>
      </c>
      <c r="Q116" s="66" t="s">
        <v>177</v>
      </c>
      <c r="R116" s="66">
        <f t="shared" si="58"/>
        <v>10</v>
      </c>
      <c r="S116" s="66">
        <f t="shared" si="59"/>
        <v>100</v>
      </c>
      <c r="T116" s="103" t="str">
        <f t="shared" si="60"/>
        <v>FUERTE</v>
      </c>
      <c r="U116" s="294"/>
      <c r="V116" s="293"/>
    </row>
    <row r="117" spans="1:22" ht="57" x14ac:dyDescent="0.25">
      <c r="A117" s="292"/>
      <c r="B117" s="254"/>
      <c r="C117" s="65" t="str">
        <f>'2. Descripción del Riesgo'!D123</f>
        <v>Deficiencias en el control interno</v>
      </c>
      <c r="D117" s="65" t="str">
        <f>'5. Diseño de Controles'!F117</f>
        <v>Realizar visitas de control interno sobre el proceso de contratación que incluya la verificación del cumplimiento de los contratos y de las actividades de supervisión e interventoría.</v>
      </c>
      <c r="E117" s="66" t="s">
        <v>165</v>
      </c>
      <c r="F117" s="66">
        <f t="shared" si="52"/>
        <v>15</v>
      </c>
      <c r="G117" s="66" t="s">
        <v>167</v>
      </c>
      <c r="H117" s="66">
        <f t="shared" si="57"/>
        <v>15</v>
      </c>
      <c r="I117" s="66" t="s">
        <v>169</v>
      </c>
      <c r="J117" s="66">
        <f t="shared" si="53"/>
        <v>15</v>
      </c>
      <c r="K117" s="66" t="s">
        <v>182</v>
      </c>
      <c r="L117" s="66">
        <f t="shared" si="54"/>
        <v>15</v>
      </c>
      <c r="M117" s="66" t="s">
        <v>174</v>
      </c>
      <c r="N117" s="66">
        <f t="shared" si="55"/>
        <v>15</v>
      </c>
      <c r="O117" s="66" t="s">
        <v>178</v>
      </c>
      <c r="P117" s="66">
        <f t="shared" si="56"/>
        <v>15</v>
      </c>
      <c r="Q117" s="66" t="s">
        <v>177</v>
      </c>
      <c r="R117" s="66">
        <f t="shared" si="58"/>
        <v>10</v>
      </c>
      <c r="S117" s="66">
        <f t="shared" si="59"/>
        <v>100</v>
      </c>
      <c r="T117" s="103" t="str">
        <f t="shared" si="60"/>
        <v>FUERTE</v>
      </c>
      <c r="U117" s="294"/>
      <c r="V117" s="293"/>
    </row>
    <row r="118" spans="1:22" ht="42.75" x14ac:dyDescent="0.25">
      <c r="A118" s="292">
        <v>39</v>
      </c>
      <c r="B118" s="254" t="str">
        <f>'1. Identificación del riesgo'!C50</f>
        <v>Adulterar, modificar, sustraer o eliminar datos o información sensible, confidencial o reservada en beneficio propio o de terceros</v>
      </c>
      <c r="C118" s="65" t="str">
        <f>'2. Descripción del Riesgo'!D124</f>
        <v>Afán de lucro</v>
      </c>
      <c r="D118" s="65" t="str">
        <f>'5. Diseño de Controles'!F118</f>
        <v>Implementación y Socialización del Código de Integridad, que implique el desarrollo institucional de la caja de herramientas (encuestas, compromisos, plan de acción)</v>
      </c>
      <c r="E118" s="66" t="s">
        <v>165</v>
      </c>
      <c r="F118" s="66">
        <f t="shared" si="52"/>
        <v>15</v>
      </c>
      <c r="G118" s="66" t="s">
        <v>167</v>
      </c>
      <c r="H118" s="66">
        <f t="shared" si="57"/>
        <v>15</v>
      </c>
      <c r="I118" s="66" t="s">
        <v>169</v>
      </c>
      <c r="J118" s="66">
        <f t="shared" si="53"/>
        <v>15</v>
      </c>
      <c r="K118" s="66" t="s">
        <v>182</v>
      </c>
      <c r="L118" s="66">
        <f t="shared" si="54"/>
        <v>15</v>
      </c>
      <c r="M118" s="66" t="s">
        <v>174</v>
      </c>
      <c r="N118" s="66">
        <f t="shared" si="55"/>
        <v>15</v>
      </c>
      <c r="O118" s="66" t="s">
        <v>178</v>
      </c>
      <c r="P118" s="66">
        <f t="shared" si="56"/>
        <v>15</v>
      </c>
      <c r="Q118" s="66" t="s">
        <v>177</v>
      </c>
      <c r="R118" s="66">
        <f t="shared" si="58"/>
        <v>10</v>
      </c>
      <c r="S118" s="66">
        <f t="shared" si="59"/>
        <v>100</v>
      </c>
      <c r="T118" s="103" t="str">
        <f t="shared" si="60"/>
        <v>FUERTE</v>
      </c>
      <c r="U118" s="294">
        <f t="shared" ref="U118" si="93">AVERAGE(S118:S120)</f>
        <v>100</v>
      </c>
      <c r="V118" s="293" t="str">
        <f t="shared" ref="V118" si="94">IF(U118=100,"FUERTE",IF(AND(U118&gt;=50,U118&lt;100),"MODERADO","DÉBIL"))</f>
        <v>FUERTE</v>
      </c>
    </row>
    <row r="119" spans="1:22" ht="28.5" x14ac:dyDescent="0.25">
      <c r="A119" s="292"/>
      <c r="B119" s="254"/>
      <c r="C119" s="65" t="str">
        <f>'2. Descripción del Riesgo'!D125</f>
        <v>Deficientes controles internos en el proceso</v>
      </c>
      <c r="D119" s="65" t="str">
        <f>'5. Diseño de Controles'!F119</f>
        <v xml:space="preserve">Implementar mecanismos de protección y seguridad sobre las bases de datos y la información de la entidad </v>
      </c>
      <c r="E119" s="66" t="s">
        <v>165</v>
      </c>
      <c r="F119" s="66">
        <f t="shared" si="52"/>
        <v>15</v>
      </c>
      <c r="G119" s="66" t="s">
        <v>167</v>
      </c>
      <c r="H119" s="66">
        <f t="shared" si="57"/>
        <v>15</v>
      </c>
      <c r="I119" s="66" t="s">
        <v>169</v>
      </c>
      <c r="J119" s="66">
        <f t="shared" si="53"/>
        <v>15</v>
      </c>
      <c r="K119" s="66" t="s">
        <v>182</v>
      </c>
      <c r="L119" s="66">
        <f t="shared" si="54"/>
        <v>15</v>
      </c>
      <c r="M119" s="66" t="s">
        <v>174</v>
      </c>
      <c r="N119" s="66">
        <f t="shared" si="55"/>
        <v>15</v>
      </c>
      <c r="O119" s="66" t="s">
        <v>178</v>
      </c>
      <c r="P119" s="66">
        <f t="shared" si="56"/>
        <v>15</v>
      </c>
      <c r="Q119" s="66" t="s">
        <v>177</v>
      </c>
      <c r="R119" s="66">
        <f t="shared" si="58"/>
        <v>10</v>
      </c>
      <c r="S119" s="66">
        <f t="shared" si="59"/>
        <v>100</v>
      </c>
      <c r="T119" s="103" t="str">
        <f t="shared" si="60"/>
        <v>FUERTE</v>
      </c>
      <c r="U119" s="294"/>
      <c r="V119" s="293"/>
    </row>
    <row r="120" spans="1:22" ht="42.75" x14ac:dyDescent="0.25">
      <c r="A120" s="292"/>
      <c r="B120" s="254"/>
      <c r="C120" s="65" t="str">
        <f>'2. Descripción del Riesgo'!D126</f>
        <v xml:space="preserve">Deficientes valores y principios </v>
      </c>
      <c r="D120" s="65" t="str">
        <f>'5. Diseño de Controles'!F120</f>
        <v xml:space="preserve">Realizar una capacitación sobre Valores y principios para promover la rectitud, el código de integridad del servidor público  y el respeto por el erario público. </v>
      </c>
      <c r="E120" s="66" t="s">
        <v>165</v>
      </c>
      <c r="F120" s="66">
        <f t="shared" si="52"/>
        <v>15</v>
      </c>
      <c r="G120" s="66" t="s">
        <v>167</v>
      </c>
      <c r="H120" s="66">
        <f t="shared" si="57"/>
        <v>15</v>
      </c>
      <c r="I120" s="66" t="s">
        <v>169</v>
      </c>
      <c r="J120" s="66">
        <f t="shared" si="53"/>
        <v>15</v>
      </c>
      <c r="K120" s="66" t="s">
        <v>182</v>
      </c>
      <c r="L120" s="66">
        <f t="shared" si="54"/>
        <v>15</v>
      </c>
      <c r="M120" s="66" t="s">
        <v>174</v>
      </c>
      <c r="N120" s="66">
        <f t="shared" si="55"/>
        <v>15</v>
      </c>
      <c r="O120" s="66" t="s">
        <v>178</v>
      </c>
      <c r="P120" s="66">
        <f t="shared" si="56"/>
        <v>15</v>
      </c>
      <c r="Q120" s="66" t="s">
        <v>177</v>
      </c>
      <c r="R120" s="66">
        <f t="shared" si="58"/>
        <v>10</v>
      </c>
      <c r="S120" s="66">
        <f t="shared" si="59"/>
        <v>100</v>
      </c>
      <c r="T120" s="103" t="str">
        <f t="shared" si="60"/>
        <v>FUERTE</v>
      </c>
      <c r="U120" s="294"/>
      <c r="V120" s="293"/>
    </row>
    <row r="121" spans="1:22" ht="28.5" x14ac:dyDescent="0.25">
      <c r="A121" s="292">
        <v>40</v>
      </c>
      <c r="B121" s="254" t="str">
        <f>'1. Identificación del riesgo'!C51</f>
        <v>Facilitar el hurto de equipos de cómputo o de bienes del inventario de la entidad.</v>
      </c>
      <c r="C121" s="65" t="str">
        <f>'2. Descripción del Riesgo'!D127</f>
        <v>Negligencia</v>
      </c>
      <c r="D121" s="65" t="str">
        <f>'5. Diseño de Controles'!F121</f>
        <v xml:space="preserve">Realizar una capacitación sobre responsabilidades de los servidores públicos </v>
      </c>
      <c r="E121" s="66" t="s">
        <v>165</v>
      </c>
      <c r="F121" s="66">
        <f t="shared" si="52"/>
        <v>15</v>
      </c>
      <c r="G121" s="66" t="s">
        <v>167</v>
      </c>
      <c r="H121" s="66">
        <f t="shared" si="57"/>
        <v>15</v>
      </c>
      <c r="I121" s="66" t="s">
        <v>169</v>
      </c>
      <c r="J121" s="66">
        <f t="shared" si="53"/>
        <v>15</v>
      </c>
      <c r="K121" s="66" t="s">
        <v>182</v>
      </c>
      <c r="L121" s="66">
        <f t="shared" si="54"/>
        <v>15</v>
      </c>
      <c r="M121" s="66" t="s">
        <v>174</v>
      </c>
      <c r="N121" s="66">
        <f t="shared" si="55"/>
        <v>15</v>
      </c>
      <c r="O121" s="66" t="s">
        <v>178</v>
      </c>
      <c r="P121" s="66">
        <f t="shared" si="56"/>
        <v>15</v>
      </c>
      <c r="Q121" s="66" t="s">
        <v>177</v>
      </c>
      <c r="R121" s="66">
        <f t="shared" si="58"/>
        <v>10</v>
      </c>
      <c r="S121" s="66">
        <f t="shared" si="59"/>
        <v>100</v>
      </c>
      <c r="T121" s="103" t="str">
        <f t="shared" si="60"/>
        <v>FUERTE</v>
      </c>
      <c r="U121" s="294">
        <f t="shared" ref="U121" si="95">AVERAGE(S121:S123)</f>
        <v>100</v>
      </c>
      <c r="V121" s="293" t="str">
        <f t="shared" ref="V121" si="96">IF(U121=100,"FUERTE",IF(AND(U121&gt;=50,U121&lt;100),"MODERADO","DÉBIL"))</f>
        <v>FUERTE</v>
      </c>
    </row>
    <row r="122" spans="1:22" ht="28.5" x14ac:dyDescent="0.25">
      <c r="A122" s="292"/>
      <c r="B122" s="254"/>
      <c r="C122" s="65" t="str">
        <f>'2. Descripción del Riesgo'!D128</f>
        <v>Deficientes controles internos en el proceso</v>
      </c>
      <c r="D122" s="65" t="str">
        <f>'5. Diseño de Controles'!F122</f>
        <v xml:space="preserve">Diseñar y aplicar procedimientos para controlar la salida y devolución de bienes de la entidad </v>
      </c>
      <c r="E122" s="66" t="s">
        <v>165</v>
      </c>
      <c r="F122" s="66">
        <f t="shared" si="52"/>
        <v>15</v>
      </c>
      <c r="G122" s="66" t="s">
        <v>167</v>
      </c>
      <c r="H122" s="66">
        <f t="shared" si="57"/>
        <v>15</v>
      </c>
      <c r="I122" s="66" t="s">
        <v>169</v>
      </c>
      <c r="J122" s="66">
        <f t="shared" si="53"/>
        <v>15</v>
      </c>
      <c r="K122" s="66" t="s">
        <v>182</v>
      </c>
      <c r="L122" s="66">
        <f t="shared" si="54"/>
        <v>15</v>
      </c>
      <c r="M122" s="66" t="s">
        <v>174</v>
      </c>
      <c r="N122" s="66">
        <f t="shared" si="55"/>
        <v>15</v>
      </c>
      <c r="O122" s="66" t="s">
        <v>178</v>
      </c>
      <c r="P122" s="66">
        <f t="shared" si="56"/>
        <v>15</v>
      </c>
      <c r="Q122" s="66" t="s">
        <v>177</v>
      </c>
      <c r="R122" s="66">
        <f t="shared" si="58"/>
        <v>10</v>
      </c>
      <c r="S122" s="66">
        <f t="shared" si="59"/>
        <v>100</v>
      </c>
      <c r="T122" s="103" t="str">
        <f t="shared" si="60"/>
        <v>FUERTE</v>
      </c>
      <c r="U122" s="294"/>
      <c r="V122" s="293"/>
    </row>
    <row r="123" spans="1:22" ht="42.75" x14ac:dyDescent="0.25">
      <c r="A123" s="292"/>
      <c r="B123" s="254"/>
      <c r="C123" s="65" t="str">
        <f>'2. Descripción del Riesgo'!D129</f>
        <v xml:space="preserve">Deficientes valores y principios </v>
      </c>
      <c r="D123" s="65" t="str">
        <f>'5. Diseño de Controles'!F123</f>
        <v xml:space="preserve">Realizar una capacitación sobre Valores y principios para promover la rectitud, el código de integridad del servidor público  y el respeto por el erario público. </v>
      </c>
      <c r="E123" s="66" t="s">
        <v>165</v>
      </c>
      <c r="F123" s="66">
        <f t="shared" si="52"/>
        <v>15</v>
      </c>
      <c r="G123" s="66" t="s">
        <v>167</v>
      </c>
      <c r="H123" s="66">
        <f t="shared" si="57"/>
        <v>15</v>
      </c>
      <c r="I123" s="66" t="s">
        <v>169</v>
      </c>
      <c r="J123" s="66">
        <f t="shared" si="53"/>
        <v>15</v>
      </c>
      <c r="K123" s="66" t="s">
        <v>182</v>
      </c>
      <c r="L123" s="66">
        <f t="shared" si="54"/>
        <v>15</v>
      </c>
      <c r="M123" s="66" t="s">
        <v>174</v>
      </c>
      <c r="N123" s="66">
        <f t="shared" si="55"/>
        <v>15</v>
      </c>
      <c r="O123" s="66" t="s">
        <v>178</v>
      </c>
      <c r="P123" s="66">
        <f t="shared" si="56"/>
        <v>15</v>
      </c>
      <c r="Q123" s="66" t="s">
        <v>177</v>
      </c>
      <c r="R123" s="66">
        <f t="shared" si="58"/>
        <v>10</v>
      </c>
      <c r="S123" s="66">
        <f t="shared" si="59"/>
        <v>100</v>
      </c>
      <c r="T123" s="103" t="str">
        <f t="shared" si="60"/>
        <v>FUERTE</v>
      </c>
      <c r="U123" s="294"/>
      <c r="V123" s="293"/>
    </row>
    <row r="124" spans="1:22" ht="42.75" x14ac:dyDescent="0.25">
      <c r="A124" s="292">
        <v>41</v>
      </c>
      <c r="B124" s="254" t="str">
        <f>'1. Identificación del riesgo'!C52</f>
        <v>Expedir certificaciones laborales inconsistentes con la realidad para obtener provechos o favorecer a terceros</v>
      </c>
      <c r="C124" s="65" t="str">
        <f>'2. Descripción del Riesgo'!D130</f>
        <v>Deficiencia y/o vulnerabilidad en las bases de datos donde reposa la información histórica de las historias laborales</v>
      </c>
      <c r="D124" s="65" t="str">
        <f>'5. Diseño de Controles'!F124</f>
        <v>Creación de una base de datos de consulta donde se registre la trazabilidad de todas las historias laborales históricas de la entidad</v>
      </c>
      <c r="E124" s="66" t="s">
        <v>165</v>
      </c>
      <c r="F124" s="66">
        <f t="shared" si="52"/>
        <v>15</v>
      </c>
      <c r="G124" s="66" t="s">
        <v>167</v>
      </c>
      <c r="H124" s="66">
        <f t="shared" si="57"/>
        <v>15</v>
      </c>
      <c r="I124" s="66" t="s">
        <v>169</v>
      </c>
      <c r="J124" s="66">
        <f t="shared" si="53"/>
        <v>15</v>
      </c>
      <c r="K124" s="66" t="s">
        <v>182</v>
      </c>
      <c r="L124" s="66">
        <f t="shared" si="54"/>
        <v>15</v>
      </c>
      <c r="M124" s="66" t="s">
        <v>174</v>
      </c>
      <c r="N124" s="66">
        <f t="shared" si="55"/>
        <v>15</v>
      </c>
      <c r="O124" s="66" t="s">
        <v>178</v>
      </c>
      <c r="P124" s="66">
        <f t="shared" si="56"/>
        <v>15</v>
      </c>
      <c r="Q124" s="66" t="s">
        <v>177</v>
      </c>
      <c r="R124" s="66">
        <f t="shared" si="58"/>
        <v>10</v>
      </c>
      <c r="S124" s="66">
        <f t="shared" si="59"/>
        <v>100</v>
      </c>
      <c r="T124" s="103" t="str">
        <f t="shared" si="60"/>
        <v>FUERTE</v>
      </c>
      <c r="U124" s="294">
        <f t="shared" ref="U124" si="97">AVERAGE(S124:S126)</f>
        <v>100</v>
      </c>
      <c r="V124" s="293" t="str">
        <f t="shared" ref="V124" si="98">IF(U124=100,"FUERTE",IF(AND(U124&gt;=50,U124&lt;100),"MODERADO","DÉBIL"))</f>
        <v>FUERTE</v>
      </c>
    </row>
    <row r="125" spans="1:22" ht="42.75" x14ac:dyDescent="0.25">
      <c r="A125" s="292"/>
      <c r="B125" s="254"/>
      <c r="C125" s="65" t="str">
        <f>'2. Descripción del Riesgo'!D131</f>
        <v>Ausencia de controles en la verificación de los certificados proyectados en relación con los soportes</v>
      </c>
      <c r="D125" s="65" t="str">
        <f>'5. Diseño de Controles'!F125</f>
        <v>Verificar la certificación con los datos consignados en la hoja de vida o contrato  en físico que reposa en el archivo histórico de la entidad</v>
      </c>
      <c r="E125" s="66" t="s">
        <v>165</v>
      </c>
      <c r="F125" s="66">
        <f t="shared" si="52"/>
        <v>15</v>
      </c>
      <c r="G125" s="66" t="s">
        <v>167</v>
      </c>
      <c r="H125" s="66">
        <f t="shared" si="57"/>
        <v>15</v>
      </c>
      <c r="I125" s="66" t="s">
        <v>169</v>
      </c>
      <c r="J125" s="66">
        <f t="shared" si="53"/>
        <v>15</v>
      </c>
      <c r="K125" s="66" t="s">
        <v>182</v>
      </c>
      <c r="L125" s="66">
        <f t="shared" si="54"/>
        <v>15</v>
      </c>
      <c r="M125" s="66" t="s">
        <v>174</v>
      </c>
      <c r="N125" s="66">
        <f t="shared" si="55"/>
        <v>15</v>
      </c>
      <c r="O125" s="66" t="s">
        <v>178</v>
      </c>
      <c r="P125" s="66">
        <f t="shared" si="56"/>
        <v>15</v>
      </c>
      <c r="Q125" s="66" t="s">
        <v>177</v>
      </c>
      <c r="R125" s="66">
        <f t="shared" si="58"/>
        <v>10</v>
      </c>
      <c r="S125" s="66">
        <f t="shared" si="59"/>
        <v>100</v>
      </c>
      <c r="T125" s="103" t="str">
        <f t="shared" si="60"/>
        <v>FUERTE</v>
      </c>
      <c r="U125" s="294"/>
      <c r="V125" s="293"/>
    </row>
    <row r="126" spans="1:22" ht="28.5" x14ac:dyDescent="0.25">
      <c r="A126" s="292"/>
      <c r="B126" s="254"/>
      <c r="C126" s="65" t="str">
        <f>'2. Descripción del Riesgo'!D132</f>
        <v>Inexistencia de instancias de supervisión o seguimiento a la expedición de certificaciones laborales</v>
      </c>
      <c r="D126" s="65" t="str">
        <f>'5. Diseño de Controles'!F126</f>
        <v>Acciones de seguimiento por parte de la oficina de control interno a la expedición de certificaciones laborales</v>
      </c>
      <c r="E126" s="66" t="s">
        <v>165</v>
      </c>
      <c r="F126" s="66">
        <f t="shared" si="52"/>
        <v>15</v>
      </c>
      <c r="G126" s="66" t="s">
        <v>167</v>
      </c>
      <c r="H126" s="66">
        <f t="shared" si="57"/>
        <v>15</v>
      </c>
      <c r="I126" s="66" t="s">
        <v>169</v>
      </c>
      <c r="J126" s="66">
        <f t="shared" si="53"/>
        <v>15</v>
      </c>
      <c r="K126" s="66" t="s">
        <v>182</v>
      </c>
      <c r="L126" s="66">
        <f t="shared" si="54"/>
        <v>15</v>
      </c>
      <c r="M126" s="66" t="s">
        <v>174</v>
      </c>
      <c r="N126" s="66">
        <f t="shared" si="55"/>
        <v>15</v>
      </c>
      <c r="O126" s="66" t="s">
        <v>178</v>
      </c>
      <c r="P126" s="66">
        <f t="shared" si="56"/>
        <v>15</v>
      </c>
      <c r="Q126" s="66" t="s">
        <v>177</v>
      </c>
      <c r="R126" s="66">
        <f t="shared" si="58"/>
        <v>10</v>
      </c>
      <c r="S126" s="66">
        <f t="shared" si="59"/>
        <v>100</v>
      </c>
      <c r="T126" s="103" t="str">
        <f t="shared" si="60"/>
        <v>FUERTE</v>
      </c>
      <c r="U126" s="294"/>
      <c r="V126" s="293"/>
    </row>
    <row r="127" spans="1:22" ht="28.5" x14ac:dyDescent="0.25">
      <c r="A127" s="292">
        <v>42</v>
      </c>
      <c r="B127" s="254" t="str">
        <f>'1. Identificación del riesgo'!C53</f>
        <v>Posesión de funcionarios sin el cumplimiento de requisitos de Ley por presiones políticas</v>
      </c>
      <c r="C127" s="65" t="str">
        <f>'2. Descripción del Riesgo'!D133</f>
        <v>Ausencia de mecanismos de control y verificación de cumplimiento de requisitos legales</v>
      </c>
      <c r="D127" s="65" t="str">
        <f>'5. Diseño de Controles'!F127</f>
        <v>Aplicación del formato de verificación de cumplimiento de requisitos de posesión</v>
      </c>
      <c r="E127" s="66" t="s">
        <v>165</v>
      </c>
      <c r="F127" s="66">
        <f t="shared" si="52"/>
        <v>15</v>
      </c>
      <c r="G127" s="66" t="s">
        <v>167</v>
      </c>
      <c r="H127" s="66">
        <f t="shared" si="57"/>
        <v>15</v>
      </c>
      <c r="I127" s="66" t="s">
        <v>169</v>
      </c>
      <c r="J127" s="66">
        <f t="shared" si="53"/>
        <v>15</v>
      </c>
      <c r="K127" s="66" t="s">
        <v>182</v>
      </c>
      <c r="L127" s="66">
        <f t="shared" si="54"/>
        <v>15</v>
      </c>
      <c r="M127" s="66" t="s">
        <v>174</v>
      </c>
      <c r="N127" s="66">
        <f t="shared" si="55"/>
        <v>15</v>
      </c>
      <c r="O127" s="66" t="s">
        <v>178</v>
      </c>
      <c r="P127" s="66">
        <f t="shared" si="56"/>
        <v>15</v>
      </c>
      <c r="Q127" s="66" t="s">
        <v>177</v>
      </c>
      <c r="R127" s="66">
        <f t="shared" si="58"/>
        <v>10</v>
      </c>
      <c r="S127" s="66">
        <f t="shared" si="59"/>
        <v>100</v>
      </c>
      <c r="T127" s="103" t="str">
        <f t="shared" si="60"/>
        <v>FUERTE</v>
      </c>
      <c r="U127" s="294">
        <f t="shared" ref="U127" si="99">AVERAGE(S127:S129)</f>
        <v>100</v>
      </c>
      <c r="V127" s="293" t="str">
        <f t="shared" ref="V127" si="100">IF(U127=100,"FUERTE",IF(AND(U127&gt;=50,U127&lt;100),"MODERADO","DÉBIL"))</f>
        <v>FUERTE</v>
      </c>
    </row>
    <row r="128" spans="1:22" ht="28.5" x14ac:dyDescent="0.25">
      <c r="A128" s="292"/>
      <c r="B128" s="254"/>
      <c r="C128" s="65" t="str">
        <f>'2. Descripción del Riesgo'!D134</f>
        <v>Inexistencia de instancias de supervisión o seguimiento a la posesión de funcionarios</v>
      </c>
      <c r="D128" s="65" t="str">
        <f>'5. Diseño de Controles'!F128</f>
        <v>Acciones de seguimiento por parte de la oficina de control interno a la posesión de funcionarios</v>
      </c>
      <c r="E128" s="66" t="s">
        <v>165</v>
      </c>
      <c r="F128" s="66">
        <f t="shared" si="52"/>
        <v>15</v>
      </c>
      <c r="G128" s="66" t="s">
        <v>167</v>
      </c>
      <c r="H128" s="66">
        <f t="shared" si="57"/>
        <v>15</v>
      </c>
      <c r="I128" s="66" t="s">
        <v>169</v>
      </c>
      <c r="J128" s="66">
        <f t="shared" si="53"/>
        <v>15</v>
      </c>
      <c r="K128" s="66" t="s">
        <v>182</v>
      </c>
      <c r="L128" s="66">
        <f t="shared" si="54"/>
        <v>15</v>
      </c>
      <c r="M128" s="66" t="s">
        <v>174</v>
      </c>
      <c r="N128" s="66">
        <f t="shared" si="55"/>
        <v>15</v>
      </c>
      <c r="O128" s="66" t="s">
        <v>178</v>
      </c>
      <c r="P128" s="66">
        <f t="shared" si="56"/>
        <v>15</v>
      </c>
      <c r="Q128" s="66" t="s">
        <v>177</v>
      </c>
      <c r="R128" s="66">
        <f t="shared" si="58"/>
        <v>10</v>
      </c>
      <c r="S128" s="66">
        <f t="shared" si="59"/>
        <v>100</v>
      </c>
      <c r="T128" s="103" t="str">
        <f t="shared" si="60"/>
        <v>FUERTE</v>
      </c>
      <c r="U128" s="294"/>
      <c r="V128" s="293"/>
    </row>
    <row r="129" spans="1:22" ht="42.75" x14ac:dyDescent="0.25">
      <c r="A129" s="292"/>
      <c r="B129" s="254"/>
      <c r="C129" s="65" t="str">
        <f>'2. Descripción del Riesgo'!D135</f>
        <v>No exigencia de publicación de historia laboral en el Sistema de Información y Gestión del Empleo Público - SIGEP</v>
      </c>
      <c r="D129" s="65" t="str">
        <f>'5. Diseño de Controles'!F129</f>
        <v>Publicación obligatoria de las historias laborales tanto para funcionarios de planta como para contratistas, en el Sistema de Información y Gestión del Empleo Público- SIGEP</v>
      </c>
      <c r="E129" s="66" t="s">
        <v>165</v>
      </c>
      <c r="F129" s="66">
        <f t="shared" si="52"/>
        <v>15</v>
      </c>
      <c r="G129" s="66" t="s">
        <v>167</v>
      </c>
      <c r="H129" s="66">
        <f t="shared" si="57"/>
        <v>15</v>
      </c>
      <c r="I129" s="66" t="s">
        <v>169</v>
      </c>
      <c r="J129" s="66">
        <f t="shared" si="53"/>
        <v>15</v>
      </c>
      <c r="K129" s="66" t="s">
        <v>182</v>
      </c>
      <c r="L129" s="66">
        <f t="shared" si="54"/>
        <v>15</v>
      </c>
      <c r="M129" s="66" t="s">
        <v>174</v>
      </c>
      <c r="N129" s="66">
        <f t="shared" si="55"/>
        <v>15</v>
      </c>
      <c r="O129" s="66" t="s">
        <v>178</v>
      </c>
      <c r="P129" s="66">
        <f t="shared" si="56"/>
        <v>15</v>
      </c>
      <c r="Q129" s="66" t="s">
        <v>177</v>
      </c>
      <c r="R129" s="66">
        <f t="shared" si="58"/>
        <v>10</v>
      </c>
      <c r="S129" s="66">
        <f t="shared" si="59"/>
        <v>100</v>
      </c>
      <c r="T129" s="103" t="str">
        <f t="shared" si="60"/>
        <v>FUERTE</v>
      </c>
      <c r="U129" s="294"/>
      <c r="V129" s="293"/>
    </row>
    <row r="130" spans="1:22" ht="28.5" x14ac:dyDescent="0.25">
      <c r="A130" s="292">
        <v>43</v>
      </c>
      <c r="B130" s="254" t="str">
        <f>'1. Identificación del riesgo'!C54</f>
        <v>Alteración de la nómina con el fin de beneficiar a un compañero o, asimismo.</v>
      </c>
      <c r="C130" s="65" t="str">
        <f>'2. Descripción del Riesgo'!D136</f>
        <v>Debilidad en el control de verificación de la nómina previo al pago</v>
      </c>
      <c r="D130" s="65" t="str">
        <f>'5. Diseño de Controles'!F130</f>
        <v>Fortalecimiento de filtros al registro de nómina</v>
      </c>
      <c r="E130" s="66" t="s">
        <v>165</v>
      </c>
      <c r="F130" s="66">
        <f t="shared" si="52"/>
        <v>15</v>
      </c>
      <c r="G130" s="66" t="s">
        <v>167</v>
      </c>
      <c r="H130" s="66">
        <f t="shared" si="57"/>
        <v>15</v>
      </c>
      <c r="I130" s="66" t="s">
        <v>169</v>
      </c>
      <c r="J130" s="66">
        <f t="shared" si="53"/>
        <v>15</v>
      </c>
      <c r="K130" s="66" t="s">
        <v>182</v>
      </c>
      <c r="L130" s="66">
        <f t="shared" si="54"/>
        <v>15</v>
      </c>
      <c r="M130" s="66" t="s">
        <v>174</v>
      </c>
      <c r="N130" s="66">
        <f t="shared" si="55"/>
        <v>15</v>
      </c>
      <c r="O130" s="66" t="s">
        <v>178</v>
      </c>
      <c r="P130" s="66">
        <f t="shared" si="56"/>
        <v>15</v>
      </c>
      <c r="Q130" s="66" t="s">
        <v>177</v>
      </c>
      <c r="R130" s="66">
        <f t="shared" si="58"/>
        <v>10</v>
      </c>
      <c r="S130" s="66">
        <f t="shared" si="59"/>
        <v>100</v>
      </c>
      <c r="T130" s="103" t="str">
        <f t="shared" si="60"/>
        <v>FUERTE</v>
      </c>
      <c r="U130" s="294">
        <f t="shared" ref="U130" si="101">AVERAGE(S130:S132)</f>
        <v>100</v>
      </c>
      <c r="V130" s="293" t="str">
        <f t="shared" ref="V130" si="102">IF(U130=100,"FUERTE",IF(AND(U130&gt;=50,U130&lt;100),"MODERADO","DÉBIL"))</f>
        <v>FUERTE</v>
      </c>
    </row>
    <row r="131" spans="1:22" ht="42.75" x14ac:dyDescent="0.25">
      <c r="A131" s="292"/>
      <c r="B131" s="254"/>
      <c r="C131" s="65" t="str">
        <f>'2. Descripción del Riesgo'!D137</f>
        <v xml:space="preserve">Amiguismo, clientelismo, tráfico de influencias, </v>
      </c>
      <c r="D131" s="65" t="str">
        <f>'5. Diseño de Controles'!F131</f>
        <v>Implementación y Socialización del Código de Integridad, que implique el desarrollo institucional de la caja de herramientas (encuestas, compromisos, plan de acción)</v>
      </c>
      <c r="E131" s="66" t="s">
        <v>165</v>
      </c>
      <c r="F131" s="66">
        <f t="shared" si="52"/>
        <v>15</v>
      </c>
      <c r="G131" s="66" t="s">
        <v>167</v>
      </c>
      <c r="H131" s="66">
        <f t="shared" si="57"/>
        <v>15</v>
      </c>
      <c r="I131" s="66" t="s">
        <v>169</v>
      </c>
      <c r="J131" s="66">
        <f t="shared" si="53"/>
        <v>15</v>
      </c>
      <c r="K131" s="66" t="s">
        <v>182</v>
      </c>
      <c r="L131" s="66">
        <f t="shared" si="54"/>
        <v>15</v>
      </c>
      <c r="M131" s="66" t="s">
        <v>174</v>
      </c>
      <c r="N131" s="66">
        <f t="shared" si="55"/>
        <v>15</v>
      </c>
      <c r="O131" s="66" t="s">
        <v>178</v>
      </c>
      <c r="P131" s="66">
        <f t="shared" si="56"/>
        <v>15</v>
      </c>
      <c r="Q131" s="66" t="s">
        <v>177</v>
      </c>
      <c r="R131" s="66">
        <f t="shared" si="58"/>
        <v>10</v>
      </c>
      <c r="S131" s="66">
        <f t="shared" si="59"/>
        <v>100</v>
      </c>
      <c r="T131" s="103" t="str">
        <f t="shared" si="60"/>
        <v>FUERTE</v>
      </c>
      <c r="U131" s="294"/>
      <c r="V131" s="293"/>
    </row>
    <row r="132" spans="1:22" ht="28.5" x14ac:dyDescent="0.25">
      <c r="A132" s="292"/>
      <c r="B132" s="254"/>
      <c r="C132" s="65">
        <f>'2. Descripción del Riesgo'!D138</f>
        <v>0</v>
      </c>
      <c r="D132" s="65">
        <f>'5. Diseño de Controles'!F132</f>
        <v>0</v>
      </c>
      <c r="E132" s="66" t="s">
        <v>165</v>
      </c>
      <c r="F132" s="66">
        <f t="shared" ref="F132:F156" si="103">IF(E132="ASIGNADO","15")+IF(E132="NO ASIGNADO","0")</f>
        <v>15</v>
      </c>
      <c r="G132" s="66" t="s">
        <v>167</v>
      </c>
      <c r="H132" s="66">
        <f t="shared" si="57"/>
        <v>15</v>
      </c>
      <c r="I132" s="66" t="s">
        <v>169</v>
      </c>
      <c r="J132" s="66">
        <f t="shared" ref="J132:J156" si="104">IF(I132="OPORTUNA","15")+IF(I132="INOPORTUNA","0")</f>
        <v>15</v>
      </c>
      <c r="K132" s="66" t="s">
        <v>182</v>
      </c>
      <c r="L132" s="66">
        <f t="shared" ref="L132:L156" si="105">IF(K132="PREVENIR","15")+IF(K132="DETECTAR","10")+ IF(K132="NO ES UN CONTROL","0")</f>
        <v>15</v>
      </c>
      <c r="M132" s="66" t="s">
        <v>174</v>
      </c>
      <c r="N132" s="66">
        <f t="shared" ref="N132:N156" si="106">IF(M132="CONFIABLE",15,0)</f>
        <v>15</v>
      </c>
      <c r="O132" s="66" t="s">
        <v>178</v>
      </c>
      <c r="P132" s="66">
        <f t="shared" ref="P132:P156" si="107">IF(O132="SE INVESTIGAN Y RESUELVEN OPORTUNAMENTE",15,0)</f>
        <v>15</v>
      </c>
      <c r="Q132" s="66" t="s">
        <v>177</v>
      </c>
      <c r="R132" s="66">
        <f t="shared" si="58"/>
        <v>10</v>
      </c>
      <c r="S132" s="66">
        <f t="shared" si="59"/>
        <v>100</v>
      </c>
      <c r="T132" s="103" t="str">
        <f t="shared" si="60"/>
        <v>FUERTE</v>
      </c>
      <c r="U132" s="294"/>
      <c r="V132" s="293"/>
    </row>
    <row r="133" spans="1:22" ht="42.75" x14ac:dyDescent="0.25">
      <c r="A133" s="292">
        <v>44</v>
      </c>
      <c r="B133" s="254" t="str">
        <f>'1. Identificación del riesgo'!C55</f>
        <v>Manipular la selección de funcionarios para  incentivos y actividades de bienestar para favorecer a unos en particular o sacar provecho propio</v>
      </c>
      <c r="C133" s="65" t="str">
        <f>'2. Descripción del Riesgo'!D139</f>
        <v>Deficientes controles internos en el proceso</v>
      </c>
      <c r="D133" s="65" t="str">
        <f>'5. Diseño de Controles'!F133</f>
        <v>lmplementar una herramienta de control de selección de funcionarios para actividades de bienestar, incentivos y capacitaciones</v>
      </c>
      <c r="E133" s="66" t="s">
        <v>165</v>
      </c>
      <c r="F133" s="66">
        <f t="shared" si="103"/>
        <v>15</v>
      </c>
      <c r="G133" s="66" t="s">
        <v>167</v>
      </c>
      <c r="H133" s="66">
        <f t="shared" ref="H133:H156" si="108">IF(G133="ADECUADO","15")+IF(E133="INADECUADO","0")</f>
        <v>15</v>
      </c>
      <c r="I133" s="66" t="s">
        <v>169</v>
      </c>
      <c r="J133" s="66">
        <f t="shared" si="104"/>
        <v>15</v>
      </c>
      <c r="K133" s="66" t="s">
        <v>182</v>
      </c>
      <c r="L133" s="66">
        <f t="shared" si="105"/>
        <v>15</v>
      </c>
      <c r="M133" s="66" t="s">
        <v>174</v>
      </c>
      <c r="N133" s="66">
        <f t="shared" si="106"/>
        <v>15</v>
      </c>
      <c r="O133" s="66" t="s">
        <v>178</v>
      </c>
      <c r="P133" s="66">
        <f t="shared" si="107"/>
        <v>15</v>
      </c>
      <c r="Q133" s="66" t="s">
        <v>177</v>
      </c>
      <c r="R133" s="66">
        <f t="shared" ref="R133:R156" si="109">IF(Q133="COMPLETA","10")+IF(Q133="INCOMPLETA","5")+ IF(Q133="NO EXISTE","0")</f>
        <v>10</v>
      </c>
      <c r="S133" s="66">
        <f t="shared" ref="S133:S156" si="110">F133+H133+J133+L133+N133+P133+R133</f>
        <v>100</v>
      </c>
      <c r="T133" s="103" t="str">
        <f t="shared" ref="T133:T156" si="111">IF(S133&lt;=85,"DÉBIL",IF(S133&lt;=95,"MODERADO",IF(S133&lt;=100,"FUERTE","error")))</f>
        <v>FUERTE</v>
      </c>
      <c r="U133" s="294">
        <f t="shared" ref="U133" si="112">AVERAGE(S133:S135)</f>
        <v>100</v>
      </c>
      <c r="V133" s="293" t="str">
        <f t="shared" ref="V133" si="113">IF(U133=100,"FUERTE",IF(AND(U133&gt;=50,U133&lt;100),"MODERADO","DÉBIL"))</f>
        <v>FUERTE</v>
      </c>
    </row>
    <row r="134" spans="1:22" ht="28.5" x14ac:dyDescent="0.25">
      <c r="A134" s="292"/>
      <c r="B134" s="254"/>
      <c r="C134" s="65" t="str">
        <f>'2. Descripción del Riesgo'!D140</f>
        <v>Ausencia de valores eticos, Tráfico de influencias</v>
      </c>
      <c r="D134" s="65" t="str">
        <f>'5. Diseño de Controles'!F134</f>
        <v>Fomentar espacios que fortalezcan los valores corporativos.</v>
      </c>
      <c r="E134" s="66" t="s">
        <v>165</v>
      </c>
      <c r="F134" s="66">
        <f t="shared" si="103"/>
        <v>15</v>
      </c>
      <c r="G134" s="66" t="s">
        <v>167</v>
      </c>
      <c r="H134" s="66">
        <f t="shared" si="108"/>
        <v>15</v>
      </c>
      <c r="I134" s="66" t="s">
        <v>169</v>
      </c>
      <c r="J134" s="66">
        <f t="shared" si="104"/>
        <v>15</v>
      </c>
      <c r="K134" s="66" t="s">
        <v>182</v>
      </c>
      <c r="L134" s="66">
        <f t="shared" si="105"/>
        <v>15</v>
      </c>
      <c r="M134" s="66" t="s">
        <v>174</v>
      </c>
      <c r="N134" s="66">
        <f t="shared" si="106"/>
        <v>15</v>
      </c>
      <c r="O134" s="66" t="s">
        <v>178</v>
      </c>
      <c r="P134" s="66">
        <f t="shared" si="107"/>
        <v>15</v>
      </c>
      <c r="Q134" s="66" t="s">
        <v>177</v>
      </c>
      <c r="R134" s="66">
        <f t="shared" si="109"/>
        <v>10</v>
      </c>
      <c r="S134" s="66">
        <f t="shared" si="110"/>
        <v>100</v>
      </c>
      <c r="T134" s="103" t="str">
        <f t="shared" si="111"/>
        <v>FUERTE</v>
      </c>
      <c r="U134" s="294"/>
      <c r="V134" s="293"/>
    </row>
    <row r="135" spans="1:22" ht="28.5" x14ac:dyDescent="0.25">
      <c r="A135" s="292"/>
      <c r="B135" s="254"/>
      <c r="C135" s="65">
        <f>'2. Descripción del Riesgo'!D141</f>
        <v>0</v>
      </c>
      <c r="D135" s="65">
        <f>'5. Diseño de Controles'!F135</f>
        <v>0</v>
      </c>
      <c r="E135" s="66" t="s">
        <v>165</v>
      </c>
      <c r="F135" s="66">
        <f t="shared" si="103"/>
        <v>15</v>
      </c>
      <c r="G135" s="66" t="s">
        <v>167</v>
      </c>
      <c r="H135" s="66">
        <f t="shared" si="108"/>
        <v>15</v>
      </c>
      <c r="I135" s="66" t="s">
        <v>169</v>
      </c>
      <c r="J135" s="66">
        <f t="shared" si="104"/>
        <v>15</v>
      </c>
      <c r="K135" s="66" t="s">
        <v>182</v>
      </c>
      <c r="L135" s="66">
        <f t="shared" si="105"/>
        <v>15</v>
      </c>
      <c r="M135" s="66" t="s">
        <v>174</v>
      </c>
      <c r="N135" s="66">
        <f t="shared" si="106"/>
        <v>15</v>
      </c>
      <c r="O135" s="66" t="s">
        <v>178</v>
      </c>
      <c r="P135" s="66">
        <f t="shared" si="107"/>
        <v>15</v>
      </c>
      <c r="Q135" s="66" t="s">
        <v>177</v>
      </c>
      <c r="R135" s="66">
        <f t="shared" si="109"/>
        <v>10</v>
      </c>
      <c r="S135" s="66">
        <f t="shared" si="110"/>
        <v>100</v>
      </c>
      <c r="T135" s="103" t="str">
        <f t="shared" si="111"/>
        <v>FUERTE</v>
      </c>
      <c r="U135" s="294"/>
      <c r="V135" s="293"/>
    </row>
    <row r="136" spans="1:22" ht="42.75" x14ac:dyDescent="0.25">
      <c r="A136" s="292">
        <v>45</v>
      </c>
      <c r="B136" s="254" t="str">
        <f>'1. Identificación del riesgo'!C56</f>
        <v>Recibir dádivas o prebendas de los interesados en los procesos de capacitación y bienestar social, facilitando la preferencia de éstos en las actividades de bienestar</v>
      </c>
      <c r="C136" s="65" t="str">
        <f>'2. Descripción del Riesgo'!D142</f>
        <v xml:space="preserve">Ambición </v>
      </c>
      <c r="D136" s="65" t="str">
        <f>'5. Diseño de Controles'!F136</f>
        <v>Implementación y Socialización del Código de Integridad, que implique el desarrollo institucional de la caja de herramientas (encuestas, compromisos, plan de acción)</v>
      </c>
      <c r="E136" s="66" t="s">
        <v>165</v>
      </c>
      <c r="F136" s="66">
        <f t="shared" si="103"/>
        <v>15</v>
      </c>
      <c r="G136" s="66" t="s">
        <v>167</v>
      </c>
      <c r="H136" s="66">
        <f t="shared" si="108"/>
        <v>15</v>
      </c>
      <c r="I136" s="66" t="s">
        <v>169</v>
      </c>
      <c r="J136" s="66">
        <f t="shared" si="104"/>
        <v>15</v>
      </c>
      <c r="K136" s="66" t="s">
        <v>182</v>
      </c>
      <c r="L136" s="66">
        <f t="shared" si="105"/>
        <v>15</v>
      </c>
      <c r="M136" s="66" t="s">
        <v>174</v>
      </c>
      <c r="N136" s="66">
        <f t="shared" si="106"/>
        <v>15</v>
      </c>
      <c r="O136" s="66" t="s">
        <v>178</v>
      </c>
      <c r="P136" s="66">
        <f t="shared" si="107"/>
        <v>15</v>
      </c>
      <c r="Q136" s="66" t="s">
        <v>177</v>
      </c>
      <c r="R136" s="66">
        <f t="shared" si="109"/>
        <v>10</v>
      </c>
      <c r="S136" s="66">
        <f t="shared" si="110"/>
        <v>100</v>
      </c>
      <c r="T136" s="103" t="str">
        <f t="shared" si="111"/>
        <v>FUERTE</v>
      </c>
      <c r="U136" s="294">
        <f t="shared" ref="U136" si="114">AVERAGE(S136:S138)</f>
        <v>100</v>
      </c>
      <c r="V136" s="293" t="str">
        <f t="shared" ref="V136" si="115">IF(U136=100,"FUERTE",IF(AND(U136&gt;=50,U136&lt;100),"MODERADO","DÉBIL"))</f>
        <v>FUERTE</v>
      </c>
    </row>
    <row r="137" spans="1:22" ht="42.75" x14ac:dyDescent="0.25">
      <c r="A137" s="292"/>
      <c r="B137" s="254"/>
      <c r="C137" s="65" t="str">
        <f>'2. Descripción del Riesgo'!D143</f>
        <v>Deficientes controles internos en el proceso</v>
      </c>
      <c r="D137" s="65" t="str">
        <f>'5. Diseño de Controles'!F137</f>
        <v>Diseñar una herramienta de control en excel para hacer seguimiento a los benerifiarios de las actividades de Bienestar social</v>
      </c>
      <c r="E137" s="66" t="s">
        <v>165</v>
      </c>
      <c r="F137" s="66">
        <f t="shared" si="103"/>
        <v>15</v>
      </c>
      <c r="G137" s="66" t="s">
        <v>167</v>
      </c>
      <c r="H137" s="66">
        <f t="shared" si="108"/>
        <v>15</v>
      </c>
      <c r="I137" s="66" t="s">
        <v>169</v>
      </c>
      <c r="J137" s="66">
        <f t="shared" si="104"/>
        <v>15</v>
      </c>
      <c r="K137" s="66" t="s">
        <v>182</v>
      </c>
      <c r="L137" s="66">
        <f t="shared" si="105"/>
        <v>15</v>
      </c>
      <c r="M137" s="66" t="s">
        <v>174</v>
      </c>
      <c r="N137" s="66">
        <f t="shared" si="106"/>
        <v>15</v>
      </c>
      <c r="O137" s="66" t="s">
        <v>178</v>
      </c>
      <c r="P137" s="66">
        <f t="shared" si="107"/>
        <v>15</v>
      </c>
      <c r="Q137" s="66" t="s">
        <v>177</v>
      </c>
      <c r="R137" s="66">
        <f t="shared" si="109"/>
        <v>10</v>
      </c>
      <c r="S137" s="66">
        <f t="shared" si="110"/>
        <v>100</v>
      </c>
      <c r="T137" s="103" t="str">
        <f t="shared" si="111"/>
        <v>FUERTE</v>
      </c>
      <c r="U137" s="294"/>
      <c r="V137" s="293"/>
    </row>
    <row r="138" spans="1:22" ht="28.5" x14ac:dyDescent="0.25">
      <c r="A138" s="292"/>
      <c r="B138" s="254"/>
      <c r="C138" s="65">
        <f>'2. Descripción del Riesgo'!D144</f>
        <v>0</v>
      </c>
      <c r="D138" s="65">
        <f>'5. Diseño de Controles'!F138</f>
        <v>0</v>
      </c>
      <c r="E138" s="66" t="s">
        <v>165</v>
      </c>
      <c r="F138" s="66">
        <f t="shared" si="103"/>
        <v>15</v>
      </c>
      <c r="G138" s="66" t="s">
        <v>167</v>
      </c>
      <c r="H138" s="66">
        <f t="shared" si="108"/>
        <v>15</v>
      </c>
      <c r="I138" s="66" t="s">
        <v>169</v>
      </c>
      <c r="J138" s="66">
        <f t="shared" si="104"/>
        <v>15</v>
      </c>
      <c r="K138" s="66" t="s">
        <v>182</v>
      </c>
      <c r="L138" s="66">
        <f t="shared" si="105"/>
        <v>15</v>
      </c>
      <c r="M138" s="66" t="s">
        <v>174</v>
      </c>
      <c r="N138" s="66">
        <f t="shared" si="106"/>
        <v>15</v>
      </c>
      <c r="O138" s="66" t="s">
        <v>178</v>
      </c>
      <c r="P138" s="66">
        <f t="shared" si="107"/>
        <v>15</v>
      </c>
      <c r="Q138" s="66" t="s">
        <v>177</v>
      </c>
      <c r="R138" s="66">
        <f t="shared" si="109"/>
        <v>10</v>
      </c>
      <c r="S138" s="66">
        <f t="shared" si="110"/>
        <v>100</v>
      </c>
      <c r="T138" s="103" t="str">
        <f t="shared" si="111"/>
        <v>FUERTE</v>
      </c>
      <c r="U138" s="294"/>
      <c r="V138" s="293"/>
    </row>
    <row r="139" spans="1:22" ht="28.5" x14ac:dyDescent="0.25">
      <c r="A139" s="292">
        <v>46</v>
      </c>
      <c r="B139" s="254" t="str">
        <f>'1. Identificación del riesgo'!C57</f>
        <v>Pérdida, ocultamiento y modificación indebida de documentos para favorecer a terceros (adulteración de registros, falsificación de firmas, fuga de información sensible)</v>
      </c>
      <c r="C139" s="65" t="str">
        <f>'2. Descripción del Riesgo'!D145</f>
        <v>Deficientes controles internos en el proceso</v>
      </c>
      <c r="D139" s="65" t="str">
        <f>'5. Diseño de Controles'!F139</f>
        <v>Diligenciar el registro de control de préstamos cada vez que se solicite algún documento.</v>
      </c>
      <c r="E139" s="66" t="s">
        <v>165</v>
      </c>
      <c r="F139" s="66">
        <f t="shared" si="103"/>
        <v>15</v>
      </c>
      <c r="G139" s="66" t="s">
        <v>167</v>
      </c>
      <c r="H139" s="66">
        <f t="shared" si="108"/>
        <v>15</v>
      </c>
      <c r="I139" s="66" t="s">
        <v>169</v>
      </c>
      <c r="J139" s="66">
        <f t="shared" si="104"/>
        <v>15</v>
      </c>
      <c r="K139" s="66" t="s">
        <v>182</v>
      </c>
      <c r="L139" s="66">
        <f t="shared" si="105"/>
        <v>15</v>
      </c>
      <c r="M139" s="66" t="s">
        <v>174</v>
      </c>
      <c r="N139" s="66">
        <f t="shared" si="106"/>
        <v>15</v>
      </c>
      <c r="O139" s="66" t="s">
        <v>178</v>
      </c>
      <c r="P139" s="66">
        <f t="shared" si="107"/>
        <v>15</v>
      </c>
      <c r="Q139" s="66" t="s">
        <v>177</v>
      </c>
      <c r="R139" s="66">
        <f t="shared" si="109"/>
        <v>10</v>
      </c>
      <c r="S139" s="66">
        <f t="shared" si="110"/>
        <v>100</v>
      </c>
      <c r="T139" s="103" t="str">
        <f t="shared" si="111"/>
        <v>FUERTE</v>
      </c>
      <c r="U139" s="294">
        <f>AVERAGE(S139:S141)</f>
        <v>100</v>
      </c>
      <c r="V139" s="293" t="str">
        <f t="shared" ref="V139" si="116">IF(U139=100,"FUERTE",IF(AND(U139&gt;=50,U139&lt;100),"MODERADO","DÉBIL"))</f>
        <v>FUERTE</v>
      </c>
    </row>
    <row r="140" spans="1:22" ht="42.75" x14ac:dyDescent="0.25">
      <c r="A140" s="292"/>
      <c r="B140" s="254"/>
      <c r="C140" s="65" t="str">
        <f>'2. Descripción del Riesgo'!D146</f>
        <v>Ausencia de valores eticos</v>
      </c>
      <c r="D140" s="65" t="str">
        <f>'5. Diseño de Controles'!F140</f>
        <v>Implementación y Socialización del Código de Integridad, que implique el desarrollo institucional de la caja de herramientas (encuestas, compromisos, plan de acción)</v>
      </c>
      <c r="E140" s="66" t="s">
        <v>165</v>
      </c>
      <c r="F140" s="66">
        <f t="shared" si="103"/>
        <v>15</v>
      </c>
      <c r="G140" s="66" t="s">
        <v>167</v>
      </c>
      <c r="H140" s="66">
        <f t="shared" si="108"/>
        <v>15</v>
      </c>
      <c r="I140" s="66" t="s">
        <v>169</v>
      </c>
      <c r="J140" s="66">
        <f t="shared" si="104"/>
        <v>15</v>
      </c>
      <c r="K140" s="66" t="s">
        <v>182</v>
      </c>
      <c r="L140" s="66">
        <f t="shared" si="105"/>
        <v>15</v>
      </c>
      <c r="M140" s="66" t="s">
        <v>174</v>
      </c>
      <c r="N140" s="66">
        <f t="shared" si="106"/>
        <v>15</v>
      </c>
      <c r="O140" s="66" t="s">
        <v>178</v>
      </c>
      <c r="P140" s="66">
        <f t="shared" si="107"/>
        <v>15</v>
      </c>
      <c r="Q140" s="66" t="s">
        <v>177</v>
      </c>
      <c r="R140" s="66">
        <f t="shared" si="109"/>
        <v>10</v>
      </c>
      <c r="S140" s="66">
        <f t="shared" si="110"/>
        <v>100</v>
      </c>
      <c r="T140" s="103" t="str">
        <f t="shared" si="111"/>
        <v>FUERTE</v>
      </c>
      <c r="U140" s="294"/>
      <c r="V140" s="293"/>
    </row>
    <row r="141" spans="1:22" ht="28.5" x14ac:dyDescent="0.25">
      <c r="A141" s="292"/>
      <c r="B141" s="254"/>
      <c r="C141" s="65" t="str">
        <f>'2. Descripción del Riesgo'!D147</f>
        <v>Descuido</v>
      </c>
      <c r="D141" s="65" t="str">
        <f>'5. Diseño de Controles'!F141</f>
        <v>Elaborar y actualizar la base de datos de los archivos existentes de la Entidad.</v>
      </c>
      <c r="E141" s="66" t="s">
        <v>165</v>
      </c>
      <c r="F141" s="66">
        <f t="shared" si="103"/>
        <v>15</v>
      </c>
      <c r="G141" s="66" t="s">
        <v>167</v>
      </c>
      <c r="H141" s="66">
        <f t="shared" si="108"/>
        <v>15</v>
      </c>
      <c r="I141" s="66" t="s">
        <v>169</v>
      </c>
      <c r="J141" s="66">
        <f t="shared" si="104"/>
        <v>15</v>
      </c>
      <c r="K141" s="66" t="s">
        <v>182</v>
      </c>
      <c r="L141" s="66">
        <f t="shared" si="105"/>
        <v>15</v>
      </c>
      <c r="M141" s="66" t="s">
        <v>174</v>
      </c>
      <c r="N141" s="66">
        <f t="shared" si="106"/>
        <v>15</v>
      </c>
      <c r="O141" s="66" t="s">
        <v>178</v>
      </c>
      <c r="P141" s="66">
        <f t="shared" si="107"/>
        <v>15</v>
      </c>
      <c r="Q141" s="66" t="s">
        <v>177</v>
      </c>
      <c r="R141" s="66">
        <f t="shared" si="109"/>
        <v>10</v>
      </c>
      <c r="S141" s="66">
        <f t="shared" si="110"/>
        <v>100</v>
      </c>
      <c r="T141" s="103" t="str">
        <f t="shared" si="111"/>
        <v>FUERTE</v>
      </c>
      <c r="U141" s="294"/>
      <c r="V141" s="293"/>
    </row>
    <row r="142" spans="1:22" ht="42.75" x14ac:dyDescent="0.25">
      <c r="A142" s="292">
        <v>47</v>
      </c>
      <c r="B142" s="254" t="str">
        <f>'1. Identificación del riesgo'!C58</f>
        <v>Filtración de información clasificada y reservada que reposa en los archivos de la entidad, para favorecer a investigados, infractores, sujetos vigilados, peticionarios, demandantes o accionantes.</v>
      </c>
      <c r="C142" s="65" t="str">
        <f>'2. Descripción del Riesgo'!D148</f>
        <v>Tráfico de influencias</v>
      </c>
      <c r="D142" s="65" t="str">
        <f>'5. Diseño de Controles'!F142</f>
        <v xml:space="preserve">Realizar una capacitación sobre Valores y principios para promover la rectitud, el código de integridad del servidor público  y el respeto por el erario público. </v>
      </c>
      <c r="E142" s="66" t="s">
        <v>165</v>
      </c>
      <c r="F142" s="66">
        <f t="shared" si="103"/>
        <v>15</v>
      </c>
      <c r="G142" s="66" t="s">
        <v>167</v>
      </c>
      <c r="H142" s="66">
        <f t="shared" si="108"/>
        <v>15</v>
      </c>
      <c r="I142" s="66" t="s">
        <v>169</v>
      </c>
      <c r="J142" s="66">
        <f t="shared" si="104"/>
        <v>15</v>
      </c>
      <c r="K142" s="66" t="s">
        <v>182</v>
      </c>
      <c r="L142" s="66">
        <f t="shared" si="105"/>
        <v>15</v>
      </c>
      <c r="M142" s="66" t="s">
        <v>174</v>
      </c>
      <c r="N142" s="66">
        <f t="shared" si="106"/>
        <v>15</v>
      </c>
      <c r="O142" s="66" t="s">
        <v>178</v>
      </c>
      <c r="P142" s="66">
        <f t="shared" si="107"/>
        <v>15</v>
      </c>
      <c r="Q142" s="66" t="s">
        <v>177</v>
      </c>
      <c r="R142" s="66">
        <f t="shared" si="109"/>
        <v>10</v>
      </c>
      <c r="S142" s="66">
        <f t="shared" si="110"/>
        <v>100</v>
      </c>
      <c r="T142" s="103" t="str">
        <f t="shared" si="111"/>
        <v>FUERTE</v>
      </c>
      <c r="U142" s="294">
        <f t="shared" ref="U142" si="117">AVERAGE(S142:S144)</f>
        <v>100</v>
      </c>
      <c r="V142" s="293" t="str">
        <f t="shared" ref="V142" si="118">IF(U142=100,"FUERTE",IF(AND(U142&gt;=50,U142&lt;100),"MODERADO","DÉBIL"))</f>
        <v>FUERTE</v>
      </c>
    </row>
    <row r="143" spans="1:22" ht="28.5" x14ac:dyDescent="0.25">
      <c r="A143" s="292"/>
      <c r="B143" s="254"/>
      <c r="C143" s="65" t="str">
        <f>'2. Descripción del Riesgo'!D149</f>
        <v>Deficientes controles internos en el proceso</v>
      </c>
      <c r="D143" s="65" t="str">
        <f>'5. Diseño de Controles'!F143</f>
        <v xml:space="preserve">lmplementar una herramienta de seguridad sobre las bases de datos </v>
      </c>
      <c r="E143" s="66" t="s">
        <v>165</v>
      </c>
      <c r="F143" s="66">
        <f t="shared" si="103"/>
        <v>15</v>
      </c>
      <c r="G143" s="66" t="s">
        <v>167</v>
      </c>
      <c r="H143" s="66">
        <f t="shared" si="108"/>
        <v>15</v>
      </c>
      <c r="I143" s="66" t="s">
        <v>169</v>
      </c>
      <c r="J143" s="66">
        <f t="shared" si="104"/>
        <v>15</v>
      </c>
      <c r="K143" s="66" t="s">
        <v>182</v>
      </c>
      <c r="L143" s="66">
        <f t="shared" si="105"/>
        <v>15</v>
      </c>
      <c r="M143" s="66" t="s">
        <v>174</v>
      </c>
      <c r="N143" s="66">
        <f t="shared" si="106"/>
        <v>15</v>
      </c>
      <c r="O143" s="66" t="s">
        <v>178</v>
      </c>
      <c r="P143" s="66">
        <f t="shared" si="107"/>
        <v>15</v>
      </c>
      <c r="Q143" s="66" t="s">
        <v>177</v>
      </c>
      <c r="R143" s="66">
        <f t="shared" si="109"/>
        <v>10</v>
      </c>
      <c r="S143" s="66">
        <f t="shared" si="110"/>
        <v>100</v>
      </c>
      <c r="T143" s="103" t="str">
        <f t="shared" si="111"/>
        <v>FUERTE</v>
      </c>
      <c r="U143" s="294"/>
      <c r="V143" s="293"/>
    </row>
    <row r="144" spans="1:22" ht="28.5" x14ac:dyDescent="0.25">
      <c r="A144" s="292"/>
      <c r="B144" s="254"/>
      <c r="C144" s="65" t="str">
        <f>'2. Descripción del Riesgo'!D150</f>
        <v>Vulnerabilidad del sistema</v>
      </c>
      <c r="D144" s="65" t="str">
        <f>'5. Diseño de Controles'!F144</f>
        <v xml:space="preserve">Mejorar la infraestructura tecnológica y los sistemas de seguridad de los equipos </v>
      </c>
      <c r="E144" s="66" t="s">
        <v>165</v>
      </c>
      <c r="F144" s="66">
        <f t="shared" si="103"/>
        <v>15</v>
      </c>
      <c r="G144" s="66" t="s">
        <v>167</v>
      </c>
      <c r="H144" s="66">
        <f t="shared" si="108"/>
        <v>15</v>
      </c>
      <c r="I144" s="66" t="s">
        <v>169</v>
      </c>
      <c r="J144" s="66">
        <f t="shared" si="104"/>
        <v>15</v>
      </c>
      <c r="K144" s="66" t="s">
        <v>182</v>
      </c>
      <c r="L144" s="66">
        <f t="shared" si="105"/>
        <v>15</v>
      </c>
      <c r="M144" s="66" t="s">
        <v>174</v>
      </c>
      <c r="N144" s="66">
        <f t="shared" si="106"/>
        <v>15</v>
      </c>
      <c r="O144" s="66" t="s">
        <v>178</v>
      </c>
      <c r="P144" s="66">
        <f t="shared" si="107"/>
        <v>15</v>
      </c>
      <c r="Q144" s="66" t="s">
        <v>177</v>
      </c>
      <c r="R144" s="66">
        <f t="shared" si="109"/>
        <v>10</v>
      </c>
      <c r="S144" s="66">
        <f t="shared" si="110"/>
        <v>100</v>
      </c>
      <c r="T144" s="103" t="str">
        <f t="shared" si="111"/>
        <v>FUERTE</v>
      </c>
      <c r="U144" s="294"/>
      <c r="V144" s="293"/>
    </row>
    <row r="145" spans="1:22" ht="42.75" x14ac:dyDescent="0.25">
      <c r="A145" s="292">
        <v>48</v>
      </c>
      <c r="B145" s="254" t="str">
        <f>'1. Identificación del riesgo'!C59</f>
        <v>Expedir certificación de cumplimiento o supervisión de un contrato sin haber cumplido con el objeto de éste para beneficiar a un tercero.</v>
      </c>
      <c r="C145" s="65" t="str">
        <f>'2. Descripción del Riesgo'!D151</f>
        <v>Ausencia de valores éticos</v>
      </c>
      <c r="D145" s="65" t="str">
        <f>'5. Diseño de Controles'!F145</f>
        <v xml:space="preserve">Realizar una capacitación sobre Valores y principios para promover la rectitud, el código de integridad del servidor público  y el respeto por el erario público. </v>
      </c>
      <c r="E145" s="66" t="s">
        <v>165</v>
      </c>
      <c r="F145" s="66">
        <f t="shared" si="103"/>
        <v>15</v>
      </c>
      <c r="G145" s="66" t="s">
        <v>167</v>
      </c>
      <c r="H145" s="66">
        <f t="shared" si="108"/>
        <v>15</v>
      </c>
      <c r="I145" s="66" t="s">
        <v>169</v>
      </c>
      <c r="J145" s="66">
        <f t="shared" si="104"/>
        <v>15</v>
      </c>
      <c r="K145" s="66" t="s">
        <v>182</v>
      </c>
      <c r="L145" s="66">
        <f t="shared" si="105"/>
        <v>15</v>
      </c>
      <c r="M145" s="66" t="s">
        <v>174</v>
      </c>
      <c r="N145" s="66">
        <f t="shared" si="106"/>
        <v>15</v>
      </c>
      <c r="O145" s="66" t="s">
        <v>178</v>
      </c>
      <c r="P145" s="66">
        <f t="shared" si="107"/>
        <v>15</v>
      </c>
      <c r="Q145" s="66" t="s">
        <v>177</v>
      </c>
      <c r="R145" s="66">
        <f t="shared" si="109"/>
        <v>10</v>
      </c>
      <c r="S145" s="66">
        <f t="shared" si="110"/>
        <v>100</v>
      </c>
      <c r="T145" s="103" t="str">
        <f t="shared" si="111"/>
        <v>FUERTE</v>
      </c>
      <c r="U145" s="294">
        <f t="shared" ref="U145" si="119">AVERAGE(S145:S147)</f>
        <v>100</v>
      </c>
      <c r="V145" s="293" t="str">
        <f t="shared" ref="V145" si="120">IF(U145=100,"FUERTE",IF(AND(U145&gt;=50,U145&lt;100),"MODERADO","DÉBIL"))</f>
        <v>FUERTE</v>
      </c>
    </row>
    <row r="146" spans="1:22" ht="42.75" x14ac:dyDescent="0.25">
      <c r="A146" s="292"/>
      <c r="B146" s="254"/>
      <c r="C146" s="65" t="str">
        <f>'2. Descripción del Riesgo'!D152</f>
        <v>Clientelismo</v>
      </c>
      <c r="D146" s="65" t="str">
        <f>'5. Diseño de Controles'!F146</f>
        <v xml:space="preserve">Realizar una capacitación sobre Valores y principios para promover la rectitud, el código de integridad del servidor público  y el respeto por el erario público. </v>
      </c>
      <c r="E146" s="66" t="s">
        <v>165</v>
      </c>
      <c r="F146" s="66">
        <f t="shared" si="103"/>
        <v>15</v>
      </c>
      <c r="G146" s="66" t="s">
        <v>167</v>
      </c>
      <c r="H146" s="66">
        <f t="shared" si="108"/>
        <v>15</v>
      </c>
      <c r="I146" s="66" t="s">
        <v>169</v>
      </c>
      <c r="J146" s="66">
        <f t="shared" si="104"/>
        <v>15</v>
      </c>
      <c r="K146" s="66" t="s">
        <v>182</v>
      </c>
      <c r="L146" s="66">
        <f t="shared" si="105"/>
        <v>15</v>
      </c>
      <c r="M146" s="66" t="s">
        <v>174</v>
      </c>
      <c r="N146" s="66">
        <f t="shared" si="106"/>
        <v>15</v>
      </c>
      <c r="O146" s="66" t="s">
        <v>178</v>
      </c>
      <c r="P146" s="66">
        <f t="shared" si="107"/>
        <v>15</v>
      </c>
      <c r="Q146" s="66" t="s">
        <v>177</v>
      </c>
      <c r="R146" s="66">
        <f t="shared" si="109"/>
        <v>10</v>
      </c>
      <c r="S146" s="66">
        <f t="shared" si="110"/>
        <v>100</v>
      </c>
      <c r="T146" s="103" t="str">
        <f t="shared" si="111"/>
        <v>FUERTE</v>
      </c>
      <c r="U146" s="294"/>
      <c r="V146" s="293"/>
    </row>
    <row r="147" spans="1:22" ht="28.5" x14ac:dyDescent="0.25">
      <c r="A147" s="292"/>
      <c r="B147" s="254"/>
      <c r="C147" s="65" t="str">
        <f>'2. Descripción del Riesgo'!D153</f>
        <v xml:space="preserve">Deficientes controles internos </v>
      </c>
      <c r="D147" s="65" t="str">
        <f>'5. Diseño de Controles'!F147</f>
        <v>Solicitar soportes o evidencias del cumlimiento del objeto contractual.</v>
      </c>
      <c r="E147" s="66" t="s">
        <v>165</v>
      </c>
      <c r="F147" s="66">
        <f t="shared" si="103"/>
        <v>15</v>
      </c>
      <c r="G147" s="66" t="s">
        <v>167</v>
      </c>
      <c r="H147" s="66">
        <f t="shared" si="108"/>
        <v>15</v>
      </c>
      <c r="I147" s="66" t="s">
        <v>169</v>
      </c>
      <c r="J147" s="66">
        <f t="shared" si="104"/>
        <v>15</v>
      </c>
      <c r="K147" s="66" t="s">
        <v>182</v>
      </c>
      <c r="L147" s="66">
        <f t="shared" si="105"/>
        <v>15</v>
      </c>
      <c r="M147" s="66" t="s">
        <v>174</v>
      </c>
      <c r="N147" s="66">
        <f t="shared" si="106"/>
        <v>15</v>
      </c>
      <c r="O147" s="66" t="s">
        <v>178</v>
      </c>
      <c r="P147" s="66">
        <f t="shared" si="107"/>
        <v>15</v>
      </c>
      <c r="Q147" s="66" t="s">
        <v>177</v>
      </c>
      <c r="R147" s="66">
        <f t="shared" si="109"/>
        <v>10</v>
      </c>
      <c r="S147" s="66">
        <f t="shared" si="110"/>
        <v>100</v>
      </c>
      <c r="T147" s="103" t="str">
        <f t="shared" si="111"/>
        <v>FUERTE</v>
      </c>
      <c r="U147" s="294"/>
      <c r="V147" s="293"/>
    </row>
    <row r="148" spans="1:22" ht="42.75" x14ac:dyDescent="0.25">
      <c r="A148" s="292">
        <v>49</v>
      </c>
      <c r="B148" s="254" t="str">
        <f>'1. Identificación del riesgo'!C60</f>
        <v>Ocultar en los informes de Control Interno irregularidades o deficiencias o conceptualizar favorablemente, contrario a las evidencias, con el fin de conseguir algún beneficio particular para sí o para terceros.</v>
      </c>
      <c r="C148" s="65" t="str">
        <f>'2. Descripción del Riesgo'!D154</f>
        <v>Ausencia de valores éticos</v>
      </c>
      <c r="D148" s="65" t="str">
        <f>'5. Diseño de Controles'!F148</f>
        <v>Implementación y Socialización del Código de Integridad, que implique el desarrollo institucional de la caja de herramientas (encuestas, compromisos, plan de acción)</v>
      </c>
      <c r="E148" s="66" t="s">
        <v>165</v>
      </c>
      <c r="F148" s="66">
        <f t="shared" si="103"/>
        <v>15</v>
      </c>
      <c r="G148" s="66" t="s">
        <v>167</v>
      </c>
      <c r="H148" s="66">
        <f t="shared" si="108"/>
        <v>15</v>
      </c>
      <c r="I148" s="66" t="s">
        <v>169</v>
      </c>
      <c r="J148" s="66">
        <f t="shared" si="104"/>
        <v>15</v>
      </c>
      <c r="K148" s="66" t="s">
        <v>182</v>
      </c>
      <c r="L148" s="66">
        <f t="shared" si="105"/>
        <v>15</v>
      </c>
      <c r="M148" s="66" t="s">
        <v>174</v>
      </c>
      <c r="N148" s="66">
        <f t="shared" si="106"/>
        <v>15</v>
      </c>
      <c r="O148" s="66" t="s">
        <v>178</v>
      </c>
      <c r="P148" s="66">
        <f t="shared" si="107"/>
        <v>15</v>
      </c>
      <c r="Q148" s="66" t="s">
        <v>177</v>
      </c>
      <c r="R148" s="66">
        <f t="shared" si="109"/>
        <v>10</v>
      </c>
      <c r="S148" s="66">
        <f t="shared" si="110"/>
        <v>100</v>
      </c>
      <c r="T148" s="103" t="str">
        <f t="shared" si="111"/>
        <v>FUERTE</v>
      </c>
      <c r="U148" s="294">
        <f t="shared" ref="U148" si="121">AVERAGE(S148:S150)</f>
        <v>100</v>
      </c>
      <c r="V148" s="293" t="str">
        <f t="shared" ref="V148" si="122">IF(U148=100,"FUERTE",IF(AND(U148&gt;=50,U148&lt;100),"MODERADO","DÉBIL"))</f>
        <v>FUERTE</v>
      </c>
    </row>
    <row r="149" spans="1:22" ht="28.5" x14ac:dyDescent="0.25">
      <c r="A149" s="292"/>
      <c r="B149" s="254"/>
      <c r="C149" s="65" t="str">
        <f>'2. Descripción del Riesgo'!D155</f>
        <v>Amiguismo</v>
      </c>
      <c r="D149" s="65" t="str">
        <f>'5. Diseño de Controles'!F149</f>
        <v xml:space="preserve">Aplicar los procedimientos internos sobre auditorías </v>
      </c>
      <c r="E149" s="66" t="s">
        <v>165</v>
      </c>
      <c r="F149" s="66">
        <f t="shared" si="103"/>
        <v>15</v>
      </c>
      <c r="G149" s="66" t="s">
        <v>167</v>
      </c>
      <c r="H149" s="66">
        <f t="shared" si="108"/>
        <v>15</v>
      </c>
      <c r="I149" s="66" t="s">
        <v>169</v>
      </c>
      <c r="J149" s="66">
        <f t="shared" si="104"/>
        <v>15</v>
      </c>
      <c r="K149" s="66" t="s">
        <v>182</v>
      </c>
      <c r="L149" s="66">
        <f t="shared" si="105"/>
        <v>15</v>
      </c>
      <c r="M149" s="66" t="s">
        <v>174</v>
      </c>
      <c r="N149" s="66">
        <f t="shared" si="106"/>
        <v>15</v>
      </c>
      <c r="O149" s="66" t="s">
        <v>178</v>
      </c>
      <c r="P149" s="66">
        <f t="shared" si="107"/>
        <v>15</v>
      </c>
      <c r="Q149" s="66" t="s">
        <v>177</v>
      </c>
      <c r="R149" s="66">
        <f t="shared" si="109"/>
        <v>10</v>
      </c>
      <c r="S149" s="66">
        <f t="shared" si="110"/>
        <v>100</v>
      </c>
      <c r="T149" s="103" t="str">
        <f t="shared" si="111"/>
        <v>FUERTE</v>
      </c>
      <c r="U149" s="294"/>
      <c r="V149" s="293"/>
    </row>
    <row r="150" spans="1:22" ht="42.75" x14ac:dyDescent="0.25">
      <c r="A150" s="292"/>
      <c r="B150" s="254"/>
      <c r="C150" s="65" t="str">
        <f>'2. Descripción del Riesgo'!D156</f>
        <v>Ausencia de mecanismo efectivos de control</v>
      </c>
      <c r="D150" s="65" t="str">
        <f>'5. Diseño de Controles'!F150</f>
        <v>Verificar y analizar  periodicamente y de manera cuidadosa cada uno de los informes presentados por los funcionarios encargados de auditar las diferentes dependencias.</v>
      </c>
      <c r="E150" s="66" t="s">
        <v>165</v>
      </c>
      <c r="F150" s="66">
        <f t="shared" si="103"/>
        <v>15</v>
      </c>
      <c r="G150" s="66" t="s">
        <v>167</v>
      </c>
      <c r="H150" s="66">
        <f t="shared" si="108"/>
        <v>15</v>
      </c>
      <c r="I150" s="66" t="s">
        <v>169</v>
      </c>
      <c r="J150" s="66">
        <f t="shared" si="104"/>
        <v>15</v>
      </c>
      <c r="K150" s="66" t="s">
        <v>182</v>
      </c>
      <c r="L150" s="66">
        <f t="shared" si="105"/>
        <v>15</v>
      </c>
      <c r="M150" s="66" t="s">
        <v>174</v>
      </c>
      <c r="N150" s="66">
        <f t="shared" si="106"/>
        <v>15</v>
      </c>
      <c r="O150" s="66" t="s">
        <v>178</v>
      </c>
      <c r="P150" s="66">
        <f t="shared" si="107"/>
        <v>15</v>
      </c>
      <c r="Q150" s="66" t="s">
        <v>177</v>
      </c>
      <c r="R150" s="66">
        <f t="shared" si="109"/>
        <v>10</v>
      </c>
      <c r="S150" s="66">
        <f t="shared" si="110"/>
        <v>100</v>
      </c>
      <c r="T150" s="103" t="str">
        <f t="shared" si="111"/>
        <v>FUERTE</v>
      </c>
      <c r="U150" s="294"/>
      <c r="V150" s="293"/>
    </row>
    <row r="151" spans="1:22" ht="42.75" x14ac:dyDescent="0.25">
      <c r="A151" s="292">
        <v>50</v>
      </c>
      <c r="B151" s="254" t="str">
        <f>'1. Identificación del riesgo'!C61</f>
        <v>Ingresar datos falsos en sistemas de información para favorecer a sí mismo, o a terceros.</v>
      </c>
      <c r="C151" s="65" t="str">
        <f>'2. Descripción del Riesgo'!D157</f>
        <v>Ausencia de valores éticos</v>
      </c>
      <c r="D151" s="65" t="str">
        <f>'5. Diseño de Controles'!F151</f>
        <v xml:space="preserve">Realizar una capacitación sobre Valores y principios para promover la rectitud, el código de integridad del servidor público  y el respeto por el erario público. </v>
      </c>
      <c r="E151" s="66" t="s">
        <v>165</v>
      </c>
      <c r="F151" s="66">
        <f t="shared" si="103"/>
        <v>15</v>
      </c>
      <c r="G151" s="66" t="s">
        <v>167</v>
      </c>
      <c r="H151" s="66">
        <f t="shared" si="108"/>
        <v>15</v>
      </c>
      <c r="I151" s="66" t="s">
        <v>169</v>
      </c>
      <c r="J151" s="66">
        <f t="shared" si="104"/>
        <v>15</v>
      </c>
      <c r="K151" s="66" t="s">
        <v>182</v>
      </c>
      <c r="L151" s="66">
        <f t="shared" si="105"/>
        <v>15</v>
      </c>
      <c r="M151" s="66" t="s">
        <v>174</v>
      </c>
      <c r="N151" s="66">
        <f t="shared" si="106"/>
        <v>15</v>
      </c>
      <c r="O151" s="66" t="s">
        <v>178</v>
      </c>
      <c r="P151" s="66">
        <f t="shared" si="107"/>
        <v>15</v>
      </c>
      <c r="Q151" s="66" t="s">
        <v>177</v>
      </c>
      <c r="R151" s="66">
        <f t="shared" si="109"/>
        <v>10</v>
      </c>
      <c r="S151" s="66">
        <f t="shared" si="110"/>
        <v>100</v>
      </c>
      <c r="T151" s="103" t="str">
        <f t="shared" si="111"/>
        <v>FUERTE</v>
      </c>
      <c r="U151" s="294">
        <f t="shared" ref="U151" si="123">AVERAGE(S151:S153)</f>
        <v>100</v>
      </c>
      <c r="V151" s="293" t="str">
        <f t="shared" ref="V151" si="124">IF(U151=100,"FUERTE",IF(AND(U151&gt;=50,U151&lt;100),"MODERADO","DÉBIL"))</f>
        <v>FUERTE</v>
      </c>
    </row>
    <row r="152" spans="1:22" ht="28.5" x14ac:dyDescent="0.25">
      <c r="A152" s="292"/>
      <c r="B152" s="254"/>
      <c r="C152" s="65" t="str">
        <f>'2. Descripción del Riesgo'!D158</f>
        <v>Amiguismo</v>
      </c>
      <c r="D152" s="65" t="str">
        <f>'5. Diseño de Controles'!F152</f>
        <v xml:space="preserve">Aplicar mecanismos de seguridad de la información </v>
      </c>
      <c r="E152" s="66" t="s">
        <v>165</v>
      </c>
      <c r="F152" s="66">
        <f t="shared" si="103"/>
        <v>15</v>
      </c>
      <c r="G152" s="66" t="s">
        <v>167</v>
      </c>
      <c r="H152" s="66">
        <f t="shared" si="108"/>
        <v>15</v>
      </c>
      <c r="I152" s="66" t="s">
        <v>169</v>
      </c>
      <c r="J152" s="66">
        <f t="shared" si="104"/>
        <v>15</v>
      </c>
      <c r="K152" s="66" t="s">
        <v>182</v>
      </c>
      <c r="L152" s="66">
        <f t="shared" si="105"/>
        <v>15</v>
      </c>
      <c r="M152" s="66" t="s">
        <v>174</v>
      </c>
      <c r="N152" s="66">
        <f t="shared" si="106"/>
        <v>15</v>
      </c>
      <c r="O152" s="66" t="s">
        <v>178</v>
      </c>
      <c r="P152" s="66">
        <f t="shared" si="107"/>
        <v>15</v>
      </c>
      <c r="Q152" s="66" t="s">
        <v>177</v>
      </c>
      <c r="R152" s="66">
        <f t="shared" si="109"/>
        <v>10</v>
      </c>
      <c r="S152" s="66">
        <f t="shared" si="110"/>
        <v>100</v>
      </c>
      <c r="T152" s="103" t="str">
        <f t="shared" si="111"/>
        <v>FUERTE</v>
      </c>
      <c r="U152" s="294"/>
      <c r="V152" s="293"/>
    </row>
    <row r="153" spans="1:22" ht="42.75" x14ac:dyDescent="0.25">
      <c r="A153" s="292"/>
      <c r="B153" s="254"/>
      <c r="C153" s="65" t="str">
        <f>'2. Descripción del Riesgo'!D159</f>
        <v xml:space="preserve">Deficientes mecanismos de seguridad </v>
      </c>
      <c r="D153" s="65" t="str">
        <f>'5. Diseño de Controles'!F153</f>
        <v>Verificar y contrastar que la información que se va a publicar en las plataformas o sistemas de información sea verdadera y clara.</v>
      </c>
      <c r="E153" s="66" t="s">
        <v>165</v>
      </c>
      <c r="F153" s="66">
        <f t="shared" si="103"/>
        <v>15</v>
      </c>
      <c r="G153" s="66" t="s">
        <v>167</v>
      </c>
      <c r="H153" s="66">
        <f t="shared" si="108"/>
        <v>15</v>
      </c>
      <c r="I153" s="66" t="s">
        <v>169</v>
      </c>
      <c r="J153" s="66">
        <f t="shared" si="104"/>
        <v>15</v>
      </c>
      <c r="K153" s="66" t="s">
        <v>182</v>
      </c>
      <c r="L153" s="66">
        <f t="shared" si="105"/>
        <v>15</v>
      </c>
      <c r="M153" s="66" t="s">
        <v>174</v>
      </c>
      <c r="N153" s="66">
        <f t="shared" si="106"/>
        <v>15</v>
      </c>
      <c r="O153" s="66" t="s">
        <v>178</v>
      </c>
      <c r="P153" s="66">
        <f t="shared" si="107"/>
        <v>15</v>
      </c>
      <c r="Q153" s="66" t="s">
        <v>177</v>
      </c>
      <c r="R153" s="66">
        <f t="shared" si="109"/>
        <v>10</v>
      </c>
      <c r="S153" s="66">
        <f t="shared" si="110"/>
        <v>100</v>
      </c>
      <c r="T153" s="103" t="str">
        <f t="shared" si="111"/>
        <v>FUERTE</v>
      </c>
      <c r="U153" s="294"/>
      <c r="V153" s="293"/>
    </row>
    <row r="154" spans="1:22" ht="42.75" x14ac:dyDescent="0.25">
      <c r="A154" s="292">
        <v>51</v>
      </c>
      <c r="B154" s="254" t="str">
        <f>'1. Identificación del riesgo'!C62</f>
        <v>Realizar un programa o plan anual de auditoría excluyendo un área sensible de evaluación que incida el beneficio personal de funcionarios.</v>
      </c>
      <c r="C154" s="65" t="str">
        <f>'2. Descripción del Riesgo'!D160</f>
        <v>Ausencia de valores éticos</v>
      </c>
      <c r="D154" s="65" t="str">
        <f>'5. Diseño de Controles'!F154</f>
        <v>Verificar que en el diseño del plan anual de auditorias o programa anual de auditorias no se omitan areas sensibles de ser auditdas.</v>
      </c>
      <c r="E154" s="66" t="s">
        <v>165</v>
      </c>
      <c r="F154" s="66">
        <f t="shared" si="103"/>
        <v>15</v>
      </c>
      <c r="G154" s="66" t="s">
        <v>167</v>
      </c>
      <c r="H154" s="66">
        <f t="shared" si="108"/>
        <v>15</v>
      </c>
      <c r="I154" s="66" t="s">
        <v>169</v>
      </c>
      <c r="J154" s="66">
        <f t="shared" si="104"/>
        <v>15</v>
      </c>
      <c r="K154" s="66" t="s">
        <v>182</v>
      </c>
      <c r="L154" s="66">
        <f t="shared" si="105"/>
        <v>15</v>
      </c>
      <c r="M154" s="66" t="s">
        <v>174</v>
      </c>
      <c r="N154" s="66">
        <f t="shared" si="106"/>
        <v>15</v>
      </c>
      <c r="O154" s="66" t="s">
        <v>178</v>
      </c>
      <c r="P154" s="66">
        <f t="shared" si="107"/>
        <v>15</v>
      </c>
      <c r="Q154" s="66" t="s">
        <v>177</v>
      </c>
      <c r="R154" s="66">
        <f t="shared" si="109"/>
        <v>10</v>
      </c>
      <c r="S154" s="66">
        <f t="shared" si="110"/>
        <v>100</v>
      </c>
      <c r="T154" s="103" t="str">
        <f t="shared" si="111"/>
        <v>FUERTE</v>
      </c>
      <c r="U154" s="294">
        <f t="shared" ref="U154" si="125">AVERAGE(S154:S156)</f>
        <v>100</v>
      </c>
      <c r="V154" s="293" t="str">
        <f t="shared" ref="V154" si="126">IF(U154=100,"FUERTE",IF(AND(U154&gt;=50,U154&lt;100),"MODERADO","DÉBIL"))</f>
        <v>FUERTE</v>
      </c>
    </row>
    <row r="155" spans="1:22" ht="42.75" x14ac:dyDescent="0.25">
      <c r="A155" s="292"/>
      <c r="B155" s="254"/>
      <c r="C155" s="65" t="str">
        <f>'2. Descripción del Riesgo'!D161</f>
        <v>Clientelismo</v>
      </c>
      <c r="D155" s="65" t="str">
        <f>'5. Diseño de Controles'!F155</f>
        <v xml:space="preserve">Realizar una capacitación sobre Valores y principios para promover la rectitud, el código de integridad del servidor público  y el respeto por el erario público. </v>
      </c>
      <c r="E155" s="66" t="s">
        <v>165</v>
      </c>
      <c r="F155" s="66">
        <f t="shared" si="103"/>
        <v>15</v>
      </c>
      <c r="G155" s="66" t="s">
        <v>167</v>
      </c>
      <c r="H155" s="66">
        <f t="shared" si="108"/>
        <v>15</v>
      </c>
      <c r="I155" s="66" t="s">
        <v>169</v>
      </c>
      <c r="J155" s="66">
        <f t="shared" si="104"/>
        <v>15</v>
      </c>
      <c r="K155" s="66" t="s">
        <v>182</v>
      </c>
      <c r="L155" s="66">
        <f t="shared" si="105"/>
        <v>15</v>
      </c>
      <c r="M155" s="66" t="s">
        <v>174</v>
      </c>
      <c r="N155" s="66">
        <f t="shared" si="106"/>
        <v>15</v>
      </c>
      <c r="O155" s="66" t="s">
        <v>178</v>
      </c>
      <c r="P155" s="66">
        <f t="shared" si="107"/>
        <v>15</v>
      </c>
      <c r="Q155" s="66" t="s">
        <v>177</v>
      </c>
      <c r="R155" s="66">
        <f t="shared" si="109"/>
        <v>10</v>
      </c>
      <c r="S155" s="66">
        <f t="shared" si="110"/>
        <v>100</v>
      </c>
      <c r="T155" s="103" t="str">
        <f t="shared" si="111"/>
        <v>FUERTE</v>
      </c>
      <c r="U155" s="294"/>
      <c r="V155" s="293"/>
    </row>
    <row r="156" spans="1:22" ht="28.5" x14ac:dyDescent="0.25">
      <c r="A156" s="292"/>
      <c r="B156" s="254"/>
      <c r="C156" s="65" t="str">
        <f>'2. Descripción del Riesgo'!D162</f>
        <v xml:space="preserve">Inaplicación de procedimientos internos </v>
      </c>
      <c r="D156" s="65" t="str">
        <f>'5. Diseño de Controles'!F156</f>
        <v>Aplicar los procedimientos internos sobre elaboración del plan anual de visitas</v>
      </c>
      <c r="E156" s="66" t="s">
        <v>165</v>
      </c>
      <c r="F156" s="66">
        <f t="shared" si="103"/>
        <v>15</v>
      </c>
      <c r="G156" s="66" t="s">
        <v>167</v>
      </c>
      <c r="H156" s="66">
        <f t="shared" si="108"/>
        <v>15</v>
      </c>
      <c r="I156" s="66" t="s">
        <v>169</v>
      </c>
      <c r="J156" s="66">
        <f t="shared" si="104"/>
        <v>15</v>
      </c>
      <c r="K156" s="66" t="s">
        <v>182</v>
      </c>
      <c r="L156" s="66">
        <f t="shared" si="105"/>
        <v>15</v>
      </c>
      <c r="M156" s="66" t="s">
        <v>174</v>
      </c>
      <c r="N156" s="66">
        <f t="shared" si="106"/>
        <v>15</v>
      </c>
      <c r="O156" s="66" t="s">
        <v>178</v>
      </c>
      <c r="P156" s="66">
        <f t="shared" si="107"/>
        <v>15</v>
      </c>
      <c r="Q156" s="66" t="s">
        <v>177</v>
      </c>
      <c r="R156" s="66">
        <f t="shared" si="109"/>
        <v>10</v>
      </c>
      <c r="S156" s="66">
        <f t="shared" si="110"/>
        <v>100</v>
      </c>
      <c r="T156" s="103" t="str">
        <f t="shared" si="111"/>
        <v>FUERTE</v>
      </c>
      <c r="U156" s="294"/>
      <c r="V156" s="293"/>
    </row>
  </sheetData>
  <mergeCells count="211">
    <mergeCell ref="U136:U138"/>
    <mergeCell ref="V136:V138"/>
    <mergeCell ref="A130:A132"/>
    <mergeCell ref="B130:B132"/>
    <mergeCell ref="U130:U132"/>
    <mergeCell ref="V130:V132"/>
    <mergeCell ref="A133:A135"/>
    <mergeCell ref="B133:B135"/>
    <mergeCell ref="U133:U135"/>
    <mergeCell ref="V133:V135"/>
    <mergeCell ref="U124:U126"/>
    <mergeCell ref="V124:V126"/>
    <mergeCell ref="A127:A129"/>
    <mergeCell ref="B127:B129"/>
    <mergeCell ref="U127:U129"/>
    <mergeCell ref="V127:V129"/>
    <mergeCell ref="A118:A120"/>
    <mergeCell ref="B118:B120"/>
    <mergeCell ref="U118:U120"/>
    <mergeCell ref="V118:V120"/>
    <mergeCell ref="A121:A123"/>
    <mergeCell ref="B121:B123"/>
    <mergeCell ref="U121:U123"/>
    <mergeCell ref="V121:V123"/>
    <mergeCell ref="U112:U114"/>
    <mergeCell ref="V112:V114"/>
    <mergeCell ref="A115:A117"/>
    <mergeCell ref="B115:B117"/>
    <mergeCell ref="U115:U117"/>
    <mergeCell ref="V115:V117"/>
    <mergeCell ref="A106:A108"/>
    <mergeCell ref="B106:B108"/>
    <mergeCell ref="U106:U108"/>
    <mergeCell ref="V106:V108"/>
    <mergeCell ref="A109:A111"/>
    <mergeCell ref="B109:B111"/>
    <mergeCell ref="U109:U111"/>
    <mergeCell ref="V109:V111"/>
    <mergeCell ref="U100:U102"/>
    <mergeCell ref="V100:V102"/>
    <mergeCell ref="A103:A105"/>
    <mergeCell ref="B103:B105"/>
    <mergeCell ref="U103:U105"/>
    <mergeCell ref="V103:V105"/>
    <mergeCell ref="A94:A96"/>
    <mergeCell ref="B94:B96"/>
    <mergeCell ref="U94:U96"/>
    <mergeCell ref="V94:V96"/>
    <mergeCell ref="A97:A99"/>
    <mergeCell ref="B97:B99"/>
    <mergeCell ref="U97:U99"/>
    <mergeCell ref="V97:V99"/>
    <mergeCell ref="U88:U90"/>
    <mergeCell ref="V88:V90"/>
    <mergeCell ref="A91:A93"/>
    <mergeCell ref="B91:B93"/>
    <mergeCell ref="U91:U93"/>
    <mergeCell ref="V91:V93"/>
    <mergeCell ref="A82:A84"/>
    <mergeCell ref="B82:B84"/>
    <mergeCell ref="U82:U84"/>
    <mergeCell ref="V82:V84"/>
    <mergeCell ref="A85:A87"/>
    <mergeCell ref="B85:B87"/>
    <mergeCell ref="U85:U87"/>
    <mergeCell ref="V85:V87"/>
    <mergeCell ref="A88:A90"/>
    <mergeCell ref="B88:B90"/>
    <mergeCell ref="U76:U78"/>
    <mergeCell ref="V76:V78"/>
    <mergeCell ref="A79:A81"/>
    <mergeCell ref="B79:B81"/>
    <mergeCell ref="U79:U81"/>
    <mergeCell ref="V79:V81"/>
    <mergeCell ref="A70:A72"/>
    <mergeCell ref="B70:B72"/>
    <mergeCell ref="U70:U72"/>
    <mergeCell ref="V70:V72"/>
    <mergeCell ref="A73:A75"/>
    <mergeCell ref="B73:B75"/>
    <mergeCell ref="U73:U75"/>
    <mergeCell ref="V73:V75"/>
    <mergeCell ref="A76:A78"/>
    <mergeCell ref="B76:B78"/>
    <mergeCell ref="U34:U36"/>
    <mergeCell ref="A64:A66"/>
    <mergeCell ref="B64:B66"/>
    <mergeCell ref="U64:U66"/>
    <mergeCell ref="V64:V66"/>
    <mergeCell ref="A67:A69"/>
    <mergeCell ref="B67:B69"/>
    <mergeCell ref="U67:U69"/>
    <mergeCell ref="V67:V69"/>
    <mergeCell ref="U52:U54"/>
    <mergeCell ref="U55:U57"/>
    <mergeCell ref="U58:U60"/>
    <mergeCell ref="U61:U63"/>
    <mergeCell ref="V61:V63"/>
    <mergeCell ref="A58:A60"/>
    <mergeCell ref="B58:B60"/>
    <mergeCell ref="A61:A63"/>
    <mergeCell ref="B61:B63"/>
    <mergeCell ref="A55:A57"/>
    <mergeCell ref="B55:B57"/>
    <mergeCell ref="A52:A54"/>
    <mergeCell ref="B52:B54"/>
    <mergeCell ref="A40:A42"/>
    <mergeCell ref="B40:B42"/>
    <mergeCell ref="U19:U21"/>
    <mergeCell ref="V49:V51"/>
    <mergeCell ref="V52:V54"/>
    <mergeCell ref="V55:V57"/>
    <mergeCell ref="V58:V60"/>
    <mergeCell ref="V34:V36"/>
    <mergeCell ref="V37:V39"/>
    <mergeCell ref="V40:V42"/>
    <mergeCell ref="V43:V45"/>
    <mergeCell ref="V46:V48"/>
    <mergeCell ref="V22:V24"/>
    <mergeCell ref="V25:V27"/>
    <mergeCell ref="V28:V30"/>
    <mergeCell ref="V31:V33"/>
    <mergeCell ref="V19:V21"/>
    <mergeCell ref="U37:U39"/>
    <mergeCell ref="U40:U42"/>
    <mergeCell ref="U43:U45"/>
    <mergeCell ref="U46:U48"/>
    <mergeCell ref="U49:U51"/>
    <mergeCell ref="U22:U24"/>
    <mergeCell ref="U25:U27"/>
    <mergeCell ref="U28:U30"/>
    <mergeCell ref="U31:U33"/>
    <mergeCell ref="S2:V2"/>
    <mergeCell ref="A1:V1"/>
    <mergeCell ref="U4:U6"/>
    <mergeCell ref="B13:B15"/>
    <mergeCell ref="A16:A18"/>
    <mergeCell ref="B16:B18"/>
    <mergeCell ref="V4:V6"/>
    <mergeCell ref="V10:V12"/>
    <mergeCell ref="V13:V15"/>
    <mergeCell ref="V16:V18"/>
    <mergeCell ref="A2:A3"/>
    <mergeCell ref="B2:B3"/>
    <mergeCell ref="C2:C3"/>
    <mergeCell ref="D2:D3"/>
    <mergeCell ref="E2:G2"/>
    <mergeCell ref="V7:V9"/>
    <mergeCell ref="U7:U9"/>
    <mergeCell ref="U10:U12"/>
    <mergeCell ref="U13:U15"/>
    <mergeCell ref="U16:U18"/>
    <mergeCell ref="A37:A39"/>
    <mergeCell ref="B37:B39"/>
    <mergeCell ref="A49:A51"/>
    <mergeCell ref="B49:B51"/>
    <mergeCell ref="A19:A21"/>
    <mergeCell ref="B19:B21"/>
    <mergeCell ref="A4:A6"/>
    <mergeCell ref="B4:B6"/>
    <mergeCell ref="A7:A9"/>
    <mergeCell ref="B7:B9"/>
    <mergeCell ref="A10:A12"/>
    <mergeCell ref="B10:B12"/>
    <mergeCell ref="A13:A15"/>
    <mergeCell ref="A22:A24"/>
    <mergeCell ref="B22:B24"/>
    <mergeCell ref="A25:A27"/>
    <mergeCell ref="B25:B27"/>
    <mergeCell ref="A28:A30"/>
    <mergeCell ref="B28:B30"/>
    <mergeCell ref="A31:A33"/>
    <mergeCell ref="B31:B33"/>
    <mergeCell ref="A34:A36"/>
    <mergeCell ref="B34:B36"/>
    <mergeCell ref="V139:V141"/>
    <mergeCell ref="V142:V144"/>
    <mergeCell ref="V145:V147"/>
    <mergeCell ref="V148:V150"/>
    <mergeCell ref="V151:V153"/>
    <mergeCell ref="V154:V156"/>
    <mergeCell ref="U139:U141"/>
    <mergeCell ref="U142:U144"/>
    <mergeCell ref="U145:U147"/>
    <mergeCell ref="U148:U150"/>
    <mergeCell ref="U151:U153"/>
    <mergeCell ref="U154:U156"/>
    <mergeCell ref="B151:B153"/>
    <mergeCell ref="B154:B156"/>
    <mergeCell ref="A43:A45"/>
    <mergeCell ref="B43:B45"/>
    <mergeCell ref="A46:A48"/>
    <mergeCell ref="B46:B48"/>
    <mergeCell ref="A145:A147"/>
    <mergeCell ref="A148:A150"/>
    <mergeCell ref="A151:A153"/>
    <mergeCell ref="A154:A156"/>
    <mergeCell ref="B139:B141"/>
    <mergeCell ref="B142:B144"/>
    <mergeCell ref="B145:B147"/>
    <mergeCell ref="B148:B150"/>
    <mergeCell ref="A139:A141"/>
    <mergeCell ref="A142:A144"/>
    <mergeCell ref="A100:A102"/>
    <mergeCell ref="B100:B102"/>
    <mergeCell ref="A112:A114"/>
    <mergeCell ref="B112:B114"/>
    <mergeCell ref="A124:A126"/>
    <mergeCell ref="B124:B126"/>
    <mergeCell ref="A136:A138"/>
    <mergeCell ref="B136:B138"/>
  </mergeCells>
  <pageMargins left="0.7" right="0.7" top="0.75" bottom="0.75" header="0.3" footer="0.3"/>
  <pageSetup orientation="portrait" horizontalDpi="4294967293" verticalDpi="0" r:id="rId1"/>
  <extLst>
    <ext xmlns:x14="http://schemas.microsoft.com/office/spreadsheetml/2009/9/main" uri="{CCE6A557-97BC-4b89-ADB6-D9C93CAAB3DF}">
      <x14:dataValidations xmlns:xm="http://schemas.microsoft.com/office/excel/2006/main" count="7">
        <x14:dataValidation type="list" allowBlank="1" showInputMessage="1" showErrorMessage="1">
          <x14:formula1>
            <xm:f>'NO TOCAR'!$B$32:$B$33</xm:f>
          </x14:formula1>
          <xm:sqref>E4:E156</xm:sqref>
        </x14:dataValidation>
        <x14:dataValidation type="list" allowBlank="1" showInputMessage="1" showErrorMessage="1">
          <x14:formula1>
            <xm:f>'NO TOCAR'!$B$34:$B$35</xm:f>
          </x14:formula1>
          <xm:sqref>G4:G156</xm:sqref>
        </x14:dataValidation>
        <x14:dataValidation type="list" allowBlank="1" showInputMessage="1" showErrorMessage="1">
          <x14:formula1>
            <xm:f>'NO TOCAR'!$B$38:$B$39</xm:f>
          </x14:formula1>
          <xm:sqref>I4:I156</xm:sqref>
        </x14:dataValidation>
        <x14:dataValidation type="list" allowBlank="1" showInputMessage="1" showErrorMessage="1">
          <x14:formula1>
            <xm:f>'NO TOCAR'!$B$47:$B$48</xm:f>
          </x14:formula1>
          <xm:sqref>M4:M156</xm:sqref>
        </x14:dataValidation>
        <x14:dataValidation type="list" allowBlank="1" showInputMessage="1" showErrorMessage="1">
          <x14:formula1>
            <xm:f>'NO TOCAR'!$B$51:$B$52</xm:f>
          </x14:formula1>
          <xm:sqref>O4:O156</xm:sqref>
        </x14:dataValidation>
        <x14:dataValidation type="list" allowBlank="1" showInputMessage="1" showErrorMessage="1">
          <x14:formula1>
            <xm:f>'NO TOCAR'!$B$42:$B$44</xm:f>
          </x14:formula1>
          <xm:sqref>K4:K156</xm:sqref>
        </x14:dataValidation>
        <x14:dataValidation type="list" allowBlank="1" showInputMessage="1" showErrorMessage="1">
          <x14:formula1>
            <xm:f>'NO TOCAR'!$B$55:$B$57</xm:f>
          </x14:formula1>
          <xm:sqref>Q4:Q156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00BC00"/>
  </sheetPr>
  <dimension ref="A1:F37"/>
  <sheetViews>
    <sheetView zoomScale="70" zoomScaleNormal="70" workbookViewId="0">
      <selection activeCell="A13" sqref="A13:F35"/>
    </sheetView>
  </sheetViews>
  <sheetFormatPr baseColWidth="10" defaultRowHeight="14.25" x14ac:dyDescent="0.25"/>
  <cols>
    <col min="1" max="1" width="19.140625" style="18" customWidth="1"/>
    <col min="2" max="2" width="58.140625" style="18" customWidth="1"/>
    <col min="3" max="3" width="17.7109375" style="18" customWidth="1"/>
    <col min="4" max="4" width="55.28515625" style="18" customWidth="1"/>
    <col min="5" max="5" width="18.5703125" style="18" customWidth="1"/>
    <col min="6" max="6" width="24.42578125" style="18" customWidth="1"/>
    <col min="7" max="16384" width="11.42578125" style="18"/>
  </cols>
  <sheetData>
    <row r="1" spans="1:6" x14ac:dyDescent="0.25">
      <c r="A1" s="297"/>
      <c r="B1" s="297"/>
      <c r="C1" s="297"/>
      <c r="D1" s="297"/>
      <c r="E1" s="297"/>
      <c r="F1" s="297"/>
    </row>
    <row r="2" spans="1:6" x14ac:dyDescent="0.25">
      <c r="A2" s="297"/>
      <c r="B2" s="297"/>
      <c r="C2" s="297"/>
      <c r="D2" s="297"/>
      <c r="E2" s="297"/>
      <c r="F2" s="297"/>
    </row>
    <row r="3" spans="1:6" x14ac:dyDescent="0.25">
      <c r="A3" s="297"/>
      <c r="B3" s="297"/>
      <c r="C3" s="297"/>
      <c r="D3" s="297"/>
      <c r="E3" s="297"/>
      <c r="F3" s="297"/>
    </row>
    <row r="4" spans="1:6" x14ac:dyDescent="0.25">
      <c r="A4" s="297"/>
      <c r="B4" s="297"/>
      <c r="C4" s="297"/>
      <c r="D4" s="297"/>
      <c r="E4" s="297"/>
      <c r="F4" s="297"/>
    </row>
    <row r="5" spans="1:6" x14ac:dyDescent="0.25">
      <c r="A5" s="297"/>
      <c r="B5" s="297"/>
      <c r="C5" s="297"/>
      <c r="D5" s="297"/>
      <c r="E5" s="297"/>
      <c r="F5" s="297"/>
    </row>
    <row r="6" spans="1:6" x14ac:dyDescent="0.25">
      <c r="A6" s="297"/>
      <c r="B6" s="297"/>
      <c r="C6" s="297"/>
      <c r="D6" s="297"/>
      <c r="E6" s="297"/>
      <c r="F6" s="297"/>
    </row>
    <row r="7" spans="1:6" x14ac:dyDescent="0.25">
      <c r="A7" s="297"/>
      <c r="B7" s="297"/>
      <c r="C7" s="297"/>
      <c r="D7" s="297"/>
      <c r="E7" s="297"/>
      <c r="F7" s="297"/>
    </row>
    <row r="8" spans="1:6" x14ac:dyDescent="0.25">
      <c r="A8" s="297"/>
      <c r="B8" s="297"/>
      <c r="C8" s="297"/>
      <c r="D8" s="297"/>
      <c r="E8" s="297"/>
      <c r="F8" s="297"/>
    </row>
    <row r="9" spans="1:6" x14ac:dyDescent="0.25">
      <c r="A9" s="297"/>
      <c r="B9" s="297"/>
      <c r="C9" s="297"/>
      <c r="D9" s="297"/>
      <c r="E9" s="297"/>
      <c r="F9" s="297"/>
    </row>
    <row r="10" spans="1:6" x14ac:dyDescent="0.25">
      <c r="A10" s="297"/>
      <c r="B10" s="297"/>
      <c r="C10" s="297"/>
      <c r="D10" s="297"/>
      <c r="E10" s="297"/>
      <c r="F10" s="297"/>
    </row>
    <row r="12" spans="1:6" ht="15" customHeight="1" x14ac:dyDescent="0.25"/>
    <row r="13" spans="1:6" ht="36" customHeight="1" x14ac:dyDescent="0.25">
      <c r="A13" s="25" t="s">
        <v>107</v>
      </c>
      <c r="B13" s="26" t="s">
        <v>105</v>
      </c>
      <c r="C13" s="26" t="s">
        <v>33</v>
      </c>
      <c r="D13" s="26" t="s">
        <v>106</v>
      </c>
      <c r="E13" s="26" t="s">
        <v>33</v>
      </c>
      <c r="F13" s="25" t="s">
        <v>107</v>
      </c>
    </row>
    <row r="14" spans="1:6" ht="25.5" x14ac:dyDescent="0.25">
      <c r="A14" s="299" t="s">
        <v>63</v>
      </c>
      <c r="B14" s="29" t="s">
        <v>100</v>
      </c>
      <c r="C14" s="299">
        <v>5</v>
      </c>
      <c r="D14" s="29" t="s">
        <v>81</v>
      </c>
      <c r="E14" s="299">
        <v>5</v>
      </c>
      <c r="F14" s="299" t="s">
        <v>63</v>
      </c>
    </row>
    <row r="15" spans="1:6" ht="25.5" x14ac:dyDescent="0.25">
      <c r="A15" s="299"/>
      <c r="B15" s="29" t="s">
        <v>64</v>
      </c>
      <c r="C15" s="299"/>
      <c r="D15" s="29" t="s">
        <v>80</v>
      </c>
      <c r="E15" s="299"/>
      <c r="F15" s="299"/>
    </row>
    <row r="16" spans="1:6" ht="25.5" x14ac:dyDescent="0.25">
      <c r="A16" s="299"/>
      <c r="B16" s="29" t="s">
        <v>65</v>
      </c>
      <c r="C16" s="299"/>
      <c r="D16" s="29" t="s">
        <v>116</v>
      </c>
      <c r="E16" s="299"/>
      <c r="F16" s="299"/>
    </row>
    <row r="17" spans="1:6" ht="38.25" x14ac:dyDescent="0.25">
      <c r="A17" s="299"/>
      <c r="B17" s="29" t="s">
        <v>66</v>
      </c>
      <c r="C17" s="299"/>
      <c r="D17" s="29" t="s">
        <v>82</v>
      </c>
      <c r="E17" s="299"/>
      <c r="F17" s="299"/>
    </row>
    <row r="18" spans="1:6" ht="25.5" x14ac:dyDescent="0.25">
      <c r="A18" s="300" t="s">
        <v>67</v>
      </c>
      <c r="B18" s="30" t="s">
        <v>101</v>
      </c>
      <c r="C18" s="300">
        <v>4</v>
      </c>
      <c r="D18" s="29" t="s">
        <v>83</v>
      </c>
      <c r="E18" s="299"/>
      <c r="F18" s="299"/>
    </row>
    <row r="19" spans="1:6" ht="27.75" customHeight="1" x14ac:dyDescent="0.25">
      <c r="A19" s="300"/>
      <c r="B19" s="30" t="s">
        <v>68</v>
      </c>
      <c r="C19" s="300"/>
      <c r="D19" s="30" t="s">
        <v>84</v>
      </c>
      <c r="E19" s="300">
        <v>4</v>
      </c>
      <c r="F19" s="300" t="s">
        <v>67</v>
      </c>
    </row>
    <row r="20" spans="1:6" ht="25.5" x14ac:dyDescent="0.25">
      <c r="A20" s="300"/>
      <c r="B20" s="30" t="s">
        <v>69</v>
      </c>
      <c r="C20" s="300"/>
      <c r="D20" s="30" t="s">
        <v>85</v>
      </c>
      <c r="E20" s="300"/>
      <c r="F20" s="300"/>
    </row>
    <row r="21" spans="1:6" ht="38.25" x14ac:dyDescent="0.25">
      <c r="A21" s="300"/>
      <c r="B21" s="30" t="s">
        <v>70</v>
      </c>
      <c r="C21" s="300"/>
      <c r="D21" s="30" t="s">
        <v>86</v>
      </c>
      <c r="E21" s="300"/>
      <c r="F21" s="300"/>
    </row>
    <row r="22" spans="1:6" ht="25.5" x14ac:dyDescent="0.25">
      <c r="A22" s="301" t="s">
        <v>59</v>
      </c>
      <c r="B22" s="20" t="s">
        <v>102</v>
      </c>
      <c r="C22" s="301">
        <v>3</v>
      </c>
      <c r="D22" s="30" t="s">
        <v>87</v>
      </c>
      <c r="E22" s="300"/>
      <c r="F22" s="300"/>
    </row>
    <row r="23" spans="1:6" ht="38.25" x14ac:dyDescent="0.25">
      <c r="A23" s="301"/>
      <c r="B23" s="20" t="s">
        <v>60</v>
      </c>
      <c r="C23" s="301"/>
      <c r="D23" s="30" t="s">
        <v>88</v>
      </c>
      <c r="E23" s="300"/>
      <c r="F23" s="300"/>
    </row>
    <row r="24" spans="1:6" ht="25.5" x14ac:dyDescent="0.25">
      <c r="A24" s="301"/>
      <c r="B24" s="20" t="s">
        <v>61</v>
      </c>
      <c r="C24" s="301"/>
      <c r="D24" s="21" t="s">
        <v>89</v>
      </c>
      <c r="E24" s="301">
        <v>3</v>
      </c>
      <c r="F24" s="301" t="s">
        <v>59</v>
      </c>
    </row>
    <row r="25" spans="1:6" ht="38.25" x14ac:dyDescent="0.25">
      <c r="A25" s="301"/>
      <c r="B25" s="20" t="s">
        <v>62</v>
      </c>
      <c r="C25" s="301"/>
      <c r="D25" s="20" t="s">
        <v>90</v>
      </c>
      <c r="E25" s="301"/>
      <c r="F25" s="301"/>
    </row>
    <row r="26" spans="1:6" ht="22.5" customHeight="1" x14ac:dyDescent="0.25">
      <c r="A26" s="302" t="s">
        <v>74</v>
      </c>
      <c r="B26" s="31" t="s">
        <v>103</v>
      </c>
      <c r="C26" s="302">
        <v>2</v>
      </c>
      <c r="D26" s="20" t="s">
        <v>91</v>
      </c>
      <c r="E26" s="301"/>
      <c r="F26" s="301"/>
    </row>
    <row r="27" spans="1:6" ht="25.5" x14ac:dyDescent="0.25">
      <c r="A27" s="302"/>
      <c r="B27" s="31" t="s">
        <v>71</v>
      </c>
      <c r="C27" s="302"/>
      <c r="D27" s="20" t="s">
        <v>92</v>
      </c>
      <c r="E27" s="301"/>
      <c r="F27" s="301"/>
    </row>
    <row r="28" spans="1:6" ht="38.25" x14ac:dyDescent="0.25">
      <c r="A28" s="302"/>
      <c r="B28" s="31" t="s">
        <v>72</v>
      </c>
      <c r="C28" s="302"/>
      <c r="D28" s="20" t="s">
        <v>93</v>
      </c>
      <c r="E28" s="301"/>
      <c r="F28" s="301"/>
    </row>
    <row r="29" spans="1:6" ht="57" x14ac:dyDescent="0.25">
      <c r="A29" s="302"/>
      <c r="B29" s="32" t="s">
        <v>73</v>
      </c>
      <c r="C29" s="302"/>
      <c r="D29" s="20" t="s">
        <v>104</v>
      </c>
      <c r="E29" s="301"/>
      <c r="F29" s="301"/>
    </row>
    <row r="30" spans="1:6" ht="28.5" x14ac:dyDescent="0.25">
      <c r="A30" s="298" t="s">
        <v>79</v>
      </c>
      <c r="B30" s="22" t="s">
        <v>75</v>
      </c>
      <c r="C30" s="298">
        <v>1</v>
      </c>
      <c r="D30" s="31" t="s">
        <v>94</v>
      </c>
      <c r="E30" s="302">
        <v>2</v>
      </c>
      <c r="F30" s="302" t="s">
        <v>74</v>
      </c>
    </row>
    <row r="31" spans="1:6" ht="28.5" x14ac:dyDescent="0.25">
      <c r="A31" s="298"/>
      <c r="B31" s="22" t="s">
        <v>76</v>
      </c>
      <c r="C31" s="298"/>
      <c r="D31" s="31" t="s">
        <v>95</v>
      </c>
      <c r="E31" s="302"/>
      <c r="F31" s="302"/>
    </row>
    <row r="32" spans="1:6" ht="42.75" x14ac:dyDescent="0.25">
      <c r="A32" s="298"/>
      <c r="B32" s="22" t="s">
        <v>77</v>
      </c>
      <c r="C32" s="298"/>
      <c r="D32" s="31" t="s">
        <v>96</v>
      </c>
      <c r="E32" s="302"/>
      <c r="F32" s="302"/>
    </row>
    <row r="33" spans="1:6" ht="57" x14ac:dyDescent="0.25">
      <c r="A33" s="298"/>
      <c r="B33" s="22" t="s">
        <v>78</v>
      </c>
      <c r="C33" s="298"/>
      <c r="D33" s="23" t="s">
        <v>97</v>
      </c>
      <c r="E33" s="298">
        <v>1</v>
      </c>
      <c r="F33" s="298" t="s">
        <v>79</v>
      </c>
    </row>
    <row r="34" spans="1:6" x14ac:dyDescent="0.25">
      <c r="D34" s="23" t="s">
        <v>98</v>
      </c>
      <c r="E34" s="298"/>
      <c r="F34" s="298"/>
    </row>
    <row r="35" spans="1:6" x14ac:dyDescent="0.25">
      <c r="D35" s="24" t="s">
        <v>99</v>
      </c>
      <c r="E35" s="298"/>
      <c r="F35" s="298"/>
    </row>
    <row r="37" spans="1:6" ht="23.25" customHeight="1" x14ac:dyDescent="0.25"/>
  </sheetData>
  <mergeCells count="21">
    <mergeCell ref="C22:C25"/>
    <mergeCell ref="C26:C29"/>
    <mergeCell ref="C30:C33"/>
    <mergeCell ref="C14:C17"/>
    <mergeCell ref="F33:F35"/>
    <mergeCell ref="A1:F10"/>
    <mergeCell ref="E33:E35"/>
    <mergeCell ref="A14:A17"/>
    <mergeCell ref="A18:A21"/>
    <mergeCell ref="A22:A25"/>
    <mergeCell ref="A26:A29"/>
    <mergeCell ref="A30:A33"/>
    <mergeCell ref="E14:E18"/>
    <mergeCell ref="E19:E23"/>
    <mergeCell ref="E24:E29"/>
    <mergeCell ref="E30:E32"/>
    <mergeCell ref="F14:F18"/>
    <mergeCell ref="F19:F23"/>
    <mergeCell ref="F24:F29"/>
    <mergeCell ref="F30:F32"/>
    <mergeCell ref="C18:C21"/>
  </mergeCells>
  <pageMargins left="0.7" right="0.7" top="0.75" bottom="0.75" header="0.3" footer="0.3"/>
  <pageSetup paperSize="9" orientation="portrait" horizontalDpi="0"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FFC000"/>
  </sheetPr>
  <dimension ref="A1:C156"/>
  <sheetViews>
    <sheetView topLeftCell="A13" zoomScale="64" zoomScaleNormal="64" workbookViewId="0">
      <selection activeCell="B14" sqref="B14"/>
    </sheetView>
  </sheetViews>
  <sheetFormatPr baseColWidth="10" defaultRowHeight="15" x14ac:dyDescent="0.25"/>
  <cols>
    <col min="2" max="2" width="52.140625" customWidth="1"/>
    <col min="3" max="3" width="67.85546875" customWidth="1"/>
  </cols>
  <sheetData>
    <row r="1" spans="1:3" ht="15.75" x14ac:dyDescent="0.25">
      <c r="A1" s="304" t="s">
        <v>211</v>
      </c>
      <c r="B1" s="304"/>
      <c r="C1" s="304"/>
    </row>
    <row r="2" spans="1:3" x14ac:dyDescent="0.25">
      <c r="B2" s="305"/>
      <c r="C2" s="306"/>
    </row>
    <row r="3" spans="1:3" x14ac:dyDescent="0.25">
      <c r="A3" s="104" t="s">
        <v>1</v>
      </c>
      <c r="B3" s="104" t="s">
        <v>15</v>
      </c>
      <c r="C3" s="105" t="s">
        <v>198</v>
      </c>
    </row>
    <row r="4" spans="1:3" ht="50.1" customHeight="1" x14ac:dyDescent="0.25">
      <c r="A4" s="303">
        <v>1</v>
      </c>
      <c r="B4" s="50" t="str">
        <f>'5. Diseño de Controles'!F4</f>
        <v>Actualización y socialización de la matriz de responsabilidades institucional</v>
      </c>
      <c r="C4" s="111" t="s">
        <v>364</v>
      </c>
    </row>
    <row r="5" spans="1:3" ht="63" customHeight="1" x14ac:dyDescent="0.25">
      <c r="A5" s="303"/>
      <c r="B5" s="50" t="str">
        <f>'5. Diseño de Controles'!F5</f>
        <v xml:space="preserve">Desarrollar actividades de inducción y reinducción, relacionadas con políticas de operación, políticas y lineamientos institucionales y manuales de funciones y procedimientos, y matriz de responsabilidades </v>
      </c>
      <c r="C5" s="111" t="s">
        <v>365</v>
      </c>
    </row>
    <row r="6" spans="1:3" ht="50.1" customHeight="1" x14ac:dyDescent="0.25">
      <c r="A6" s="303"/>
      <c r="B6" s="50" t="str">
        <f>'5. Diseño de Controles'!F6</f>
        <v>Socialización sobre el Modelo de Operación por Procesos</v>
      </c>
      <c r="C6" s="111" t="s">
        <v>366</v>
      </c>
    </row>
    <row r="7" spans="1:3" ht="83.25" customHeight="1" x14ac:dyDescent="0.25">
      <c r="A7" s="303">
        <v>2</v>
      </c>
      <c r="B7" s="50" t="str">
        <f>'5. Diseño de Controles'!F7</f>
        <v>Establecimiento de Procedimientos para la democratización de decisiones, que impliquen la participación de funcionarios del nivel directivo  y acceso a la opinión pública cuando sea necesaria</v>
      </c>
      <c r="C7" s="80" t="s">
        <v>273</v>
      </c>
    </row>
    <row r="8" spans="1:3" ht="75" customHeight="1" x14ac:dyDescent="0.25">
      <c r="A8" s="303"/>
      <c r="B8" s="50" t="str">
        <f>'5. Diseño de Controles'!F8</f>
        <v>Analizar el Manual de Funciones y Comepetencias Laborales</v>
      </c>
      <c r="C8" s="80" t="s">
        <v>368</v>
      </c>
    </row>
    <row r="9" spans="1:3" ht="60" x14ac:dyDescent="0.25">
      <c r="A9" s="303"/>
      <c r="B9" s="50" t="str">
        <f>'5. Diseño de Controles'!F9</f>
        <v>Interiorización de la cultura de trabajo en equipo</v>
      </c>
      <c r="C9" s="80" t="s">
        <v>274</v>
      </c>
    </row>
    <row r="10" spans="1:3" ht="190.5" customHeight="1" x14ac:dyDescent="0.25">
      <c r="A10" s="303">
        <v>3</v>
      </c>
      <c r="B10" s="50" t="str">
        <f>'5. Diseño de Controles'!F10</f>
        <v>Socialización sobre el Modelo de Operación por Procesos</v>
      </c>
      <c r="C10" s="111" t="s">
        <v>367</v>
      </c>
    </row>
    <row r="11" spans="1:3" ht="84" customHeight="1" x14ac:dyDescent="0.25">
      <c r="A11" s="303"/>
      <c r="B11" s="50" t="str">
        <f>'5. Diseño de Controles'!F11</f>
        <v xml:space="preserve">Difundir el manual de funciones, las caracterizaciones de los procesos y los procedimientos internos </v>
      </c>
      <c r="C11" s="111" t="s">
        <v>377</v>
      </c>
    </row>
    <row r="12" spans="1:3" ht="87.75" customHeight="1" x14ac:dyDescent="0.25">
      <c r="A12" s="303"/>
      <c r="B12" s="50" t="str">
        <f>'5. Diseño de Controles'!F12</f>
        <v>Implementación y Socialización del Código de Integridad, que implique el desarrollo institucional de la caja de herramientas (encuestas, compromisos, plan de acción)</v>
      </c>
      <c r="C12" s="111" t="s">
        <v>232</v>
      </c>
    </row>
    <row r="13" spans="1:3" ht="77.25" customHeight="1" x14ac:dyDescent="0.25">
      <c r="A13" s="303">
        <v>4</v>
      </c>
      <c r="B13" s="50" t="str">
        <f>'5. Diseño de Controles'!F13</f>
        <v xml:space="preserve">Realizar una capacitación sobre Información mínima que debe publicarse por exigencia de la ley de Transparencia </v>
      </c>
      <c r="C13" s="111" t="s">
        <v>370</v>
      </c>
    </row>
    <row r="14" spans="1:3" ht="76.5" customHeight="1" x14ac:dyDescent="0.25">
      <c r="A14" s="303"/>
      <c r="B14" s="50" t="str">
        <f>'5. Diseño de Controles'!F14</f>
        <v xml:space="preserve">Promover el control social mediante actos de formación y de empoderamiento dirigidos a la ciudadanía, y de transparencia dirigido a los funcionarios de la entidad </v>
      </c>
      <c r="C14" s="111" t="s">
        <v>371</v>
      </c>
    </row>
    <row r="15" spans="1:3" ht="71.25" customHeight="1" x14ac:dyDescent="0.25">
      <c r="A15" s="303"/>
      <c r="B15" s="50" t="str">
        <f>'5. Diseño de Controles'!F15</f>
        <v>Aplicar una matriz de seguimiento a la publicación de  información mínima obligatoria de acuerdo con la Ley de Transparencia y de Acceso a la Información Pública y otros lineamientos de exposición de información</v>
      </c>
      <c r="C15" s="111" t="s">
        <v>372</v>
      </c>
    </row>
    <row r="16" spans="1:3" ht="130.5" customHeight="1" x14ac:dyDescent="0.25">
      <c r="A16" s="303">
        <v>5</v>
      </c>
      <c r="B16" s="50" t="str">
        <f>'5. Diseño de Controles'!F16</f>
        <v xml:space="preserve">Realizar una capacitación sobre Valores y principios para promover la rectitud, el código de integridad del servidor público, el respeto a la información reservada, clasificada y sensible, a los datos personales y al erario público. </v>
      </c>
      <c r="C16" s="111" t="s">
        <v>914</v>
      </c>
    </row>
    <row r="17" spans="1:3" x14ac:dyDescent="0.25">
      <c r="A17" s="303"/>
      <c r="B17" s="50">
        <f>'5. Diseño de Controles'!F17</f>
        <v>0</v>
      </c>
      <c r="C17" s="111"/>
    </row>
    <row r="18" spans="1:3" x14ac:dyDescent="0.25">
      <c r="A18" s="303"/>
      <c r="B18" s="50">
        <f>'5. Diseño de Controles'!F18</f>
        <v>0</v>
      </c>
      <c r="C18" s="111"/>
    </row>
    <row r="19" spans="1:3" ht="73.5" customHeight="1" x14ac:dyDescent="0.25">
      <c r="A19" s="303">
        <v>6</v>
      </c>
      <c r="B19" s="50" t="str">
        <f>'5. Diseño de Controles'!F19</f>
        <v xml:space="preserve">Realizar una capacitación sobre Valores y principios para promover la rectitud, el código de integridad del servidor público  y el respeto por el erario público. </v>
      </c>
      <c r="C19" s="111" t="s">
        <v>373</v>
      </c>
    </row>
    <row r="20" spans="1:3" ht="50.1" customHeight="1" x14ac:dyDescent="0.25">
      <c r="A20" s="303"/>
      <c r="B20" s="50" t="str">
        <f>'5. Diseño de Controles'!F20</f>
        <v xml:space="preserve">Revisar los resultados de los informes sobre evaluaciones a Instituciones educativas </v>
      </c>
      <c r="C20" s="111" t="s">
        <v>374</v>
      </c>
    </row>
    <row r="21" spans="1:3" x14ac:dyDescent="0.25">
      <c r="A21" s="303"/>
      <c r="B21" s="50">
        <f>'5. Diseño de Controles'!F21</f>
        <v>0</v>
      </c>
      <c r="C21" s="111"/>
    </row>
    <row r="22" spans="1:3" ht="58.5" customHeight="1" x14ac:dyDescent="0.25">
      <c r="A22" s="303">
        <v>7</v>
      </c>
      <c r="B22" s="50" t="str">
        <f>'5. Diseño de Controles'!F22</f>
        <v>Exigir el cumplimiento de los procedimientos de supervisión de ejecución del PAE</v>
      </c>
      <c r="C22" s="111" t="s">
        <v>375</v>
      </c>
    </row>
    <row r="23" spans="1:3" ht="50.1" customHeight="1" x14ac:dyDescent="0.25">
      <c r="A23" s="303"/>
      <c r="B23" s="50" t="str">
        <f>'5. Diseño de Controles'!F23</f>
        <v>Exigir a los supervisores las pruebas documentales (videos, fotos, oficios, facturas, certificaciones) del cumplimiento del PAE en cada institución educativa.</v>
      </c>
      <c r="C23" s="111" t="s">
        <v>376</v>
      </c>
    </row>
    <row r="24" spans="1:3" x14ac:dyDescent="0.25">
      <c r="A24" s="303"/>
      <c r="B24" s="50">
        <f>'5. Diseño de Controles'!F24</f>
        <v>0</v>
      </c>
      <c r="C24" s="111"/>
    </row>
    <row r="25" spans="1:3" ht="72.75" customHeight="1" x14ac:dyDescent="0.25">
      <c r="A25" s="303">
        <v>8</v>
      </c>
      <c r="B25" s="50" t="str">
        <f>'5. Diseño de Controles'!F25</f>
        <v xml:space="preserve">Realizar una capacitación sobre Valores y principios para promover la rectitud, el código de integridad de la entidad y el respeto por el erario público. </v>
      </c>
      <c r="C25" s="111" t="s">
        <v>914</v>
      </c>
    </row>
    <row r="26" spans="1:3" ht="69.75" customHeight="1" x14ac:dyDescent="0.25">
      <c r="A26" s="303"/>
      <c r="B26" s="50" t="str">
        <f>'5. Diseño de Controles'!F26</f>
        <v>Implementación y Socialización del Código de Integridad, que implique el desarrollo institucional de la caja de herramientas (encuestas, compromisos, plan de acción)</v>
      </c>
      <c r="C26" s="111" t="s">
        <v>232</v>
      </c>
    </row>
    <row r="27" spans="1:3" ht="95.25" customHeight="1" x14ac:dyDescent="0.25">
      <c r="A27" s="303"/>
      <c r="B27" s="50" t="str">
        <f>'5. Diseño de Controles'!F27</f>
        <v>Verificar que los programas, proyectos y actividades sociales, de deporte y cultura sean dirigidos y entregados a la población que lo requiere.</v>
      </c>
      <c r="C27" s="111" t="s">
        <v>378</v>
      </c>
    </row>
    <row r="28" spans="1:3" ht="57.75" customHeight="1" x14ac:dyDescent="0.25">
      <c r="A28" s="303">
        <v>9</v>
      </c>
      <c r="B28" s="50" t="str">
        <f>'5. Diseño de Controles'!F28</f>
        <v>Revisar el cumplimiento de los requisitos esenciales en los procesos contractuales, antes de la selección del contratista, utilizando una lista de chequeo.</v>
      </c>
      <c r="C28" s="111" t="s">
        <v>445</v>
      </c>
    </row>
    <row r="29" spans="1:3" ht="71.25" customHeight="1" x14ac:dyDescent="0.25">
      <c r="A29" s="303"/>
      <c r="B29" s="50" t="str">
        <f>'5. Diseño de Controles'!F29</f>
        <v xml:space="preserve">Realizar una capacitación sobre Valores y principios para promover la rectitud, el código de integridad del servidor público  y el respeto por el erario público. </v>
      </c>
      <c r="C29" s="111" t="s">
        <v>446</v>
      </c>
    </row>
    <row r="30" spans="1:3" ht="50.1" customHeight="1" x14ac:dyDescent="0.25">
      <c r="A30" s="303"/>
      <c r="B30" s="50" t="str">
        <f>'5. Diseño de Controles'!F30</f>
        <v>Verificar que los pliegos de condiiciones y estudios previos sean objetivos, establezcan exigencias razonables y que cumplan los requerimientos legales e internos.</v>
      </c>
      <c r="C30" s="111" t="s">
        <v>252</v>
      </c>
    </row>
    <row r="31" spans="1:3" ht="75" customHeight="1" x14ac:dyDescent="0.25">
      <c r="A31" s="303">
        <v>10</v>
      </c>
      <c r="B31" s="50" t="str">
        <f>'5. Diseño de Controles'!F31</f>
        <v>Aplicar los procedimientos internos sobre Procesos de verificación</v>
      </c>
      <c r="C31" s="111" t="s">
        <v>447</v>
      </c>
    </row>
    <row r="32" spans="1:3" ht="65.25" customHeight="1" x14ac:dyDescent="0.25">
      <c r="A32" s="303"/>
      <c r="B32" s="50" t="str">
        <f>'5. Diseño de Controles'!F32</f>
        <v xml:space="preserve">Realizar una capacitación sobre Valores y principios para promover la rectitud, el código de integridad del servidor público  y el respeto por el erario público. </v>
      </c>
      <c r="C32" s="111" t="s">
        <v>373</v>
      </c>
    </row>
    <row r="33" spans="1:3" ht="69.75" customHeight="1" x14ac:dyDescent="0.25">
      <c r="A33" s="303"/>
      <c r="B33" s="50" t="str">
        <f>'5. Diseño de Controles'!F33</f>
        <v>Verificar y analizar  periodicamente y de manera cuidadosa cada uno de los informes presentados por los funcionarios encargados de los procesos de verificación</v>
      </c>
      <c r="C33" s="111" t="s">
        <v>915</v>
      </c>
    </row>
    <row r="34" spans="1:3" ht="86.25" customHeight="1" x14ac:dyDescent="0.25">
      <c r="A34" s="303">
        <v>11</v>
      </c>
      <c r="B34" s="50" t="str">
        <f>'5. Diseño de Controles'!F34</f>
        <v>Brindar capacitación al personal sobre Auditorías y control de facturación</v>
      </c>
      <c r="C34" s="111" t="s">
        <v>916</v>
      </c>
    </row>
    <row r="35" spans="1:3" ht="84" customHeight="1" x14ac:dyDescent="0.25">
      <c r="A35" s="303"/>
      <c r="B35" s="50" t="str">
        <f>'5. Diseño de Controles'!F35</f>
        <v xml:space="preserve">Ejercer control sobre la facturación presentada por los prestadores de servicios mediante una herramienta de verificación </v>
      </c>
      <c r="C35" s="111" t="s">
        <v>917</v>
      </c>
    </row>
    <row r="36" spans="1:3" ht="66" customHeight="1" x14ac:dyDescent="0.25">
      <c r="A36" s="303"/>
      <c r="B36" s="50" t="str">
        <f>'5. Diseño de Controles'!F36</f>
        <v xml:space="preserve">Realizar una capacitación sobre Valores y principios para promover la rectitud, el código de integridad del servidor público  y el respeto por el erario público. </v>
      </c>
      <c r="C36" s="111" t="s">
        <v>914</v>
      </c>
    </row>
    <row r="37" spans="1:3" ht="74.25" customHeight="1" x14ac:dyDescent="0.25">
      <c r="A37" s="303">
        <v>12</v>
      </c>
      <c r="B37" s="50" t="str">
        <f>'5. Diseño de Controles'!F37</f>
        <v xml:space="preserve">Realizar controles internos sobre las autorizaciones sanitarias </v>
      </c>
      <c r="C37" s="111" t="s">
        <v>448</v>
      </c>
    </row>
    <row r="38" spans="1:3" ht="63.75" customHeight="1" x14ac:dyDescent="0.25">
      <c r="A38" s="303"/>
      <c r="B38" s="50" t="str">
        <f>'5. Diseño de Controles'!F38</f>
        <v xml:space="preserve">Realizar una capacitación sobre Responsabilidades del servidor público por omisiones en el cumplimiento del deber </v>
      </c>
      <c r="C38" s="111" t="s">
        <v>449</v>
      </c>
    </row>
    <row r="39" spans="1:3" ht="60" customHeight="1" x14ac:dyDescent="0.25">
      <c r="A39" s="303"/>
      <c r="B39" s="50" t="str">
        <f>'5. Diseño de Controles'!F39</f>
        <v>Adoptar mecanismos de control ético con los servidores publicos</v>
      </c>
      <c r="C39" s="111" t="s">
        <v>450</v>
      </c>
    </row>
    <row r="40" spans="1:3" ht="64.5" customHeight="1" x14ac:dyDescent="0.25">
      <c r="A40" s="303">
        <v>13</v>
      </c>
      <c r="B40" s="50" t="str">
        <f>'5. Diseño de Controles'!F40</f>
        <v>Rotar el personal encargado de realizar  las auditorias.</v>
      </c>
      <c r="C40" s="111" t="s">
        <v>451</v>
      </c>
    </row>
    <row r="41" spans="1:3" ht="75.75" customHeight="1" x14ac:dyDescent="0.25">
      <c r="A41" s="303"/>
      <c r="B41" s="50" t="str">
        <f>'5. Diseño de Controles'!F41</f>
        <v>Adoptar mecanismos de control ético con los servidores públicos</v>
      </c>
      <c r="C41" s="111" t="s">
        <v>450</v>
      </c>
    </row>
    <row r="42" spans="1:3" ht="50.1" customHeight="1" x14ac:dyDescent="0.25">
      <c r="A42" s="303"/>
      <c r="B42" s="50" t="str">
        <f>'5. Diseño de Controles'!F42</f>
        <v xml:space="preserve">Seguimiento a la aplicación de procesos y procedimientos. </v>
      </c>
      <c r="C42" s="111" t="s">
        <v>454</v>
      </c>
    </row>
    <row r="43" spans="1:3" ht="50.1" customHeight="1" x14ac:dyDescent="0.25">
      <c r="A43" s="303">
        <v>14</v>
      </c>
      <c r="B43" s="50" t="str">
        <f>'5. Diseño de Controles'!F43</f>
        <v>Implementación y Socialización del Código de Integridad, que implique el desarrollo institucional de la caja de herramientas (encuestas, compromisos, plan de acción)</v>
      </c>
      <c r="C43" s="111" t="s">
        <v>232</v>
      </c>
    </row>
    <row r="44" spans="1:3" ht="124.5" customHeight="1" x14ac:dyDescent="0.25">
      <c r="A44" s="303"/>
      <c r="B44" s="50" t="str">
        <f>'5. Diseño de Controles'!F44</f>
        <v>Ejecer control a partir de operativos o actividades de reacción inmediata, y seguimientos sobre denuncias</v>
      </c>
      <c r="C44" s="111" t="s">
        <v>918</v>
      </c>
    </row>
    <row r="45" spans="1:3" ht="69.75" customHeight="1" x14ac:dyDescent="0.25">
      <c r="A45" s="303"/>
      <c r="B45" s="50" t="str">
        <f>'5. Diseño de Controles'!F45</f>
        <v xml:space="preserve">Realizar una capacitación sobre Valores y principios para promover la rectitud, el código de integridad del servidor público  y el respeto por el erario público. </v>
      </c>
      <c r="C45" s="111" t="s">
        <v>914</v>
      </c>
    </row>
    <row r="46" spans="1:3" ht="132" customHeight="1" x14ac:dyDescent="0.25">
      <c r="A46" s="303">
        <v>15</v>
      </c>
      <c r="B46" s="50" t="str">
        <f>'5. Diseño de Controles'!F46</f>
        <v xml:space="preserve">Verificar el cumplimiento de requisitos para permisos o licencias urbanísticas y ambientales mediante una lista de verificación </v>
      </c>
      <c r="C46" s="111" t="s">
        <v>483</v>
      </c>
    </row>
    <row r="47" spans="1:3" ht="68.25" customHeight="1" x14ac:dyDescent="0.25">
      <c r="A47" s="303"/>
      <c r="B47" s="50" t="str">
        <f>'5. Diseño de Controles'!F47</f>
        <v xml:space="preserve">Realizar una capacitación sobre Valores y principios para promover la rectitud, el código de integridad del servidor público  y el respeto por el erario público. </v>
      </c>
      <c r="C47" s="111" t="s">
        <v>914</v>
      </c>
    </row>
    <row r="48" spans="1:3" ht="13.5" customHeight="1" x14ac:dyDescent="0.25">
      <c r="A48" s="303"/>
      <c r="B48" s="50">
        <f>'5. Diseño de Controles'!F48</f>
        <v>0</v>
      </c>
      <c r="C48" s="71"/>
    </row>
    <row r="49" spans="1:3" ht="68.25" customHeight="1" x14ac:dyDescent="0.25">
      <c r="A49" s="303">
        <v>16</v>
      </c>
      <c r="B49" s="50" t="str">
        <f>'5. Diseño de Controles'!F49</f>
        <v xml:space="preserve">Realizar una capacitación sobre responsabilidades de los servidores públicos </v>
      </c>
      <c r="C49" s="111" t="s">
        <v>484</v>
      </c>
    </row>
    <row r="50" spans="1:3" ht="73.5" customHeight="1" x14ac:dyDescent="0.25">
      <c r="A50" s="303"/>
      <c r="B50" s="50" t="str">
        <f>'5. Diseño de Controles'!F50</f>
        <v>Crear y alpicar procedimientos internos con criterios técnicos objetivos para la entrega de licencias de uso de suelo</v>
      </c>
      <c r="C50" s="111" t="s">
        <v>485</v>
      </c>
    </row>
    <row r="51" spans="1:3" ht="12" customHeight="1" x14ac:dyDescent="0.25">
      <c r="A51" s="303"/>
      <c r="B51" s="50">
        <f>'5. Diseño de Controles'!F51</f>
        <v>0</v>
      </c>
      <c r="C51" s="71"/>
    </row>
    <row r="52" spans="1:3" ht="72" customHeight="1" x14ac:dyDescent="0.25">
      <c r="A52" s="303">
        <v>17</v>
      </c>
      <c r="B52" s="50" t="str">
        <f>'5. Diseño de Controles'!F52</f>
        <v>Publicar permanentemente los resultados de la gestión del proceso; en especial; los de mayor impacto: orden público y seguridad</v>
      </c>
      <c r="C52" s="80" t="s">
        <v>919</v>
      </c>
    </row>
    <row r="53" spans="1:3" ht="73.5" customHeight="1" x14ac:dyDescent="0.25">
      <c r="A53" s="303"/>
      <c r="B53" s="50" t="str">
        <f>'5. Diseño de Controles'!F53</f>
        <v>Implementación y Socialización del Código de Integridad, que implique el desarrollo institucional de la caja de herramientas (encuestas, compromisos, plan de acción)</v>
      </c>
      <c r="C53" s="111" t="s">
        <v>232</v>
      </c>
    </row>
    <row r="54" spans="1:3" ht="12" customHeight="1" x14ac:dyDescent="0.25">
      <c r="A54" s="303"/>
      <c r="B54" s="50">
        <f>'5. Diseño de Controles'!F54</f>
        <v>0</v>
      </c>
      <c r="C54" s="71"/>
    </row>
    <row r="55" spans="1:3" ht="68.25" customHeight="1" x14ac:dyDescent="0.25">
      <c r="A55" s="303">
        <v>18</v>
      </c>
      <c r="B55" s="50" t="str">
        <f>'5. Diseño de Controles'!F55</f>
        <v>Socializar de manera general, o con las partes afectadas, a través de consulta pública o socialización directa, las políticas o lineamientos de interés general</v>
      </c>
      <c r="C55" s="80" t="s">
        <v>920</v>
      </c>
    </row>
    <row r="56" spans="1:3" ht="50.1" customHeight="1" x14ac:dyDescent="0.25">
      <c r="A56" s="303"/>
      <c r="B56" s="50" t="str">
        <f>'5. Diseño de Controles'!F56</f>
        <v>Capacitación a funcionarios del procesos sobre normatividad y lineamientos  vigentes, en materia de seguridad ciudadana y orden público</v>
      </c>
      <c r="C56" s="111" t="s">
        <v>921</v>
      </c>
    </row>
    <row r="57" spans="1:3" ht="15.75" customHeight="1" x14ac:dyDescent="0.25">
      <c r="A57" s="303"/>
      <c r="B57" s="50">
        <f>'5. Diseño de Controles'!F57</f>
        <v>0</v>
      </c>
      <c r="C57" s="71"/>
    </row>
    <row r="58" spans="1:3" ht="138" customHeight="1" x14ac:dyDescent="0.25">
      <c r="A58" s="303">
        <v>19</v>
      </c>
      <c r="B58" s="50" t="str">
        <f>'5. Diseño de Controles'!F58</f>
        <v>Ejecutar con apoyo de la Policía Nacional Operativos de Control</v>
      </c>
      <c r="C58" s="111" t="s">
        <v>922</v>
      </c>
    </row>
    <row r="59" spans="1:3" ht="68.25" customHeight="1" x14ac:dyDescent="0.25">
      <c r="A59" s="303"/>
      <c r="B59" s="50" t="str">
        <f>'5. Diseño de Controles'!F59</f>
        <v xml:space="preserve">Realizar una capacitación sobre Valores y principios para promover la rectitud, el código de integridad del servidor público  y el respeto por el erario público. </v>
      </c>
      <c r="C59" s="111" t="s">
        <v>914</v>
      </c>
    </row>
    <row r="60" spans="1:3" ht="13.5" customHeight="1" x14ac:dyDescent="0.25">
      <c r="A60" s="303"/>
      <c r="B60" s="50">
        <f>'5. Diseño de Controles'!F60</f>
        <v>0</v>
      </c>
      <c r="C60" s="71"/>
    </row>
    <row r="61" spans="1:3" ht="139.5" customHeight="1" x14ac:dyDescent="0.25">
      <c r="A61" s="303">
        <v>20</v>
      </c>
      <c r="B61" s="50" t="str">
        <f>'5. Diseño de Controles'!F61</f>
        <v>Capacitación  sobre el  alcance, objetivos y modalidades de la rendición de cuentas</v>
      </c>
      <c r="C61" s="111" t="s">
        <v>921</v>
      </c>
    </row>
    <row r="62" spans="1:3" ht="105" customHeight="1" x14ac:dyDescent="0.25">
      <c r="A62" s="303"/>
      <c r="B62" s="50" t="str">
        <f>'5. Diseño de Controles'!F62</f>
        <v xml:space="preserve">Convocatorias abiertas y masivas, empleando todos los medios y canales dispuestos y comúnmente empleados por la entidad </v>
      </c>
      <c r="C62" s="111" t="s">
        <v>923</v>
      </c>
    </row>
    <row r="63" spans="1:3" ht="50.1" customHeight="1" x14ac:dyDescent="0.25">
      <c r="A63" s="303"/>
      <c r="B63" s="50">
        <f>'5. Diseño de Controles'!F63</f>
        <v>0</v>
      </c>
      <c r="C63" s="71"/>
    </row>
    <row r="64" spans="1:3" ht="30" x14ac:dyDescent="0.25">
      <c r="A64" s="303">
        <v>21</v>
      </c>
      <c r="B64" s="50" t="str">
        <f>'5. Diseño de Controles'!F64</f>
        <v>Capacitación  sobre el  alcance, objetivos y modalidades de control social y acceso a la información pública</v>
      </c>
      <c r="C64" s="111" t="s">
        <v>921</v>
      </c>
    </row>
    <row r="65" spans="1:3" ht="66.75" customHeight="1" x14ac:dyDescent="0.25">
      <c r="A65" s="303"/>
      <c r="B65" s="50" t="str">
        <f>'5. Diseño de Controles'!F65</f>
        <v>Implementación y Socialización del Código de Integridad, que implique el desarrollo institucional de la caja de herramientas (encuestas, compromisos, plan de acción)</v>
      </c>
      <c r="C65" s="111" t="s">
        <v>232</v>
      </c>
    </row>
    <row r="66" spans="1:3" x14ac:dyDescent="0.25">
      <c r="A66" s="303"/>
      <c r="B66" s="50">
        <f>'5. Diseño de Controles'!F66</f>
        <v>0</v>
      </c>
      <c r="C66" s="111"/>
    </row>
    <row r="67" spans="1:3" ht="45" x14ac:dyDescent="0.25">
      <c r="A67" s="303">
        <v>22</v>
      </c>
      <c r="B67" s="50" t="str">
        <f>'5. Diseño de Controles'!F67</f>
        <v>Implementar un sistema de información para registrar, administrar y monitorear los términos de respuestas a las peticiones</v>
      </c>
      <c r="C67" s="111" t="s">
        <v>924</v>
      </c>
    </row>
    <row r="68" spans="1:3" ht="89.25" customHeight="1" x14ac:dyDescent="0.25">
      <c r="A68" s="303"/>
      <c r="B68" s="50" t="str">
        <f>'5. Diseño de Controles'!F68</f>
        <v>Seguimiento y publicación de informes de términos de respuestas</v>
      </c>
      <c r="C68" s="111" t="s">
        <v>925</v>
      </c>
    </row>
    <row r="69" spans="1:3" x14ac:dyDescent="0.25">
      <c r="A69" s="303"/>
      <c r="B69" s="50">
        <f>'5. Diseño de Controles'!F69</f>
        <v>0</v>
      </c>
      <c r="C69" s="111"/>
    </row>
    <row r="70" spans="1:3" ht="45" x14ac:dyDescent="0.25">
      <c r="A70" s="303">
        <v>23</v>
      </c>
      <c r="B70" s="50" t="str">
        <f>'5. Diseño de Controles'!F70</f>
        <v>Capacitación a funcionarios del procesos sobre normatividad y lineamientos  vigentes, en materia de promoción y fomento de la participación ciudadana</v>
      </c>
      <c r="C70" s="111" t="s">
        <v>921</v>
      </c>
    </row>
    <row r="71" spans="1:3" ht="60" x14ac:dyDescent="0.25">
      <c r="A71" s="303"/>
      <c r="B71" s="50" t="str">
        <f>'5. Diseño de Controles'!F71</f>
        <v xml:space="preserve">Convocatorias abiertas y masivas, empleando todos los medios y canales dispuestos y comúnmente empleados por la entidad </v>
      </c>
      <c r="C71" s="111" t="s">
        <v>926</v>
      </c>
    </row>
    <row r="72" spans="1:3" x14ac:dyDescent="0.25">
      <c r="A72" s="303"/>
      <c r="B72" s="50">
        <f>'5. Diseño de Controles'!F72</f>
        <v>0</v>
      </c>
      <c r="C72" s="111"/>
    </row>
    <row r="73" spans="1:3" ht="60" x14ac:dyDescent="0.25">
      <c r="A73" s="303">
        <v>24</v>
      </c>
      <c r="B73" s="50" t="str">
        <f>'5. Diseño de Controles'!F73</f>
        <v xml:space="preserve">Realizar una capacitación sobre Valores y principios para promover la rectitud, el código de integridad del servidor público  y el respeto por el erario público. </v>
      </c>
      <c r="C73" s="111" t="s">
        <v>914</v>
      </c>
    </row>
    <row r="74" spans="1:3" ht="94.5" customHeight="1" x14ac:dyDescent="0.25">
      <c r="A74" s="303"/>
      <c r="B74" s="50" t="str">
        <f>'5. Diseño de Controles'!F74</f>
        <v>Publicar anuncios en cartelera de la alcaldía y en la página web sobre la gratuidad de los trámites y servicios y los requisitos y procedimientos para realizarlos</v>
      </c>
      <c r="C74" s="111" t="s">
        <v>612</v>
      </c>
    </row>
    <row r="75" spans="1:3" x14ac:dyDescent="0.25">
      <c r="A75" s="303"/>
      <c r="B75" s="50">
        <f>'5. Diseño de Controles'!F75</f>
        <v>0</v>
      </c>
      <c r="C75" s="111"/>
    </row>
    <row r="76" spans="1:3" ht="45" x14ac:dyDescent="0.25">
      <c r="A76" s="303">
        <v>25</v>
      </c>
      <c r="B76" s="50" t="str">
        <f>'5. Diseño de Controles'!F76</f>
        <v>Realizar visitas de control</v>
      </c>
      <c r="C76" s="111" t="s">
        <v>613</v>
      </c>
    </row>
    <row r="77" spans="1:3" ht="45" x14ac:dyDescent="0.25">
      <c r="A77" s="303"/>
      <c r="B77" s="50" t="str">
        <f>'5. Diseño de Controles'!F77</f>
        <v>Supervisar las gestiones y labores realizadas por los funcionarios</v>
      </c>
      <c r="C77" s="111" t="s">
        <v>613</v>
      </c>
    </row>
    <row r="78" spans="1:3" x14ac:dyDescent="0.25">
      <c r="A78" s="303"/>
      <c r="B78" s="50">
        <f>'5. Diseño de Controles'!F78</f>
        <v>0</v>
      </c>
      <c r="C78" s="111"/>
    </row>
    <row r="79" spans="1:3" ht="60" x14ac:dyDescent="0.25">
      <c r="A79" s="303">
        <v>26</v>
      </c>
      <c r="B79" s="50" t="str">
        <f>'5. Diseño de Controles'!F79</f>
        <v xml:space="preserve">Realizar una capacitación sobre Valores y principios para promover la rectitud, el código de integridad del servidor público  y el respeto por el erario público. </v>
      </c>
      <c r="C79" s="111" t="s">
        <v>914</v>
      </c>
    </row>
    <row r="80" spans="1:3" ht="45" x14ac:dyDescent="0.25">
      <c r="A80" s="303"/>
      <c r="B80" s="50" t="str">
        <f>'5. Diseño de Controles'!F80</f>
        <v>Revisar el contenido de los conceptos jurídicos</v>
      </c>
      <c r="C80" s="111" t="s">
        <v>614</v>
      </c>
    </row>
    <row r="81" spans="1:3" x14ac:dyDescent="0.25">
      <c r="A81" s="303"/>
      <c r="B81" s="50">
        <f>'5. Diseño de Controles'!F81</f>
        <v>0</v>
      </c>
      <c r="C81" s="111"/>
    </row>
    <row r="82" spans="1:3" ht="45" x14ac:dyDescent="0.25">
      <c r="A82" s="303">
        <v>27</v>
      </c>
      <c r="B82" s="50" t="str">
        <f>'5. Diseño de Controles'!F82</f>
        <v xml:space="preserve">Ejercer supervisión sobre los procesos tramitados por los funcionarios </v>
      </c>
      <c r="C82" s="111" t="s">
        <v>615</v>
      </c>
    </row>
    <row r="83" spans="1:3" ht="60" x14ac:dyDescent="0.25">
      <c r="A83" s="303"/>
      <c r="B83" s="50" t="str">
        <f>'5. Diseño de Controles'!F83</f>
        <v>Aplicar los procedimientos internos</v>
      </c>
      <c r="C83" s="111" t="s">
        <v>616</v>
      </c>
    </row>
    <row r="84" spans="1:3" x14ac:dyDescent="0.25">
      <c r="A84" s="303"/>
      <c r="B84" s="50">
        <f>'5. Diseño de Controles'!F84</f>
        <v>0</v>
      </c>
      <c r="C84" s="111"/>
    </row>
    <row r="85" spans="1:3" ht="60" x14ac:dyDescent="0.25">
      <c r="A85" s="303">
        <v>28</v>
      </c>
      <c r="B85" s="50" t="str">
        <f>'5. Diseño de Controles'!F85</f>
        <v xml:space="preserve">Realizar una capacitación sobre Valores y principios para promover la rectitud, el código de integridad del servidor público  y el respeto por el erario público. </v>
      </c>
      <c r="C85" s="111" t="s">
        <v>914</v>
      </c>
    </row>
    <row r="86" spans="1:3" ht="45" x14ac:dyDescent="0.25">
      <c r="A86" s="303"/>
      <c r="B86" s="50" t="str">
        <f>'5. Diseño de Controles'!F86</f>
        <v xml:space="preserve">Vigilar el cumplimiento de los contratos, convenios y programas </v>
      </c>
      <c r="C86" s="111" t="s">
        <v>617</v>
      </c>
    </row>
    <row r="87" spans="1:3" x14ac:dyDescent="0.25">
      <c r="A87" s="303"/>
      <c r="B87" s="50">
        <f>'5. Diseño de Controles'!F87</f>
        <v>0</v>
      </c>
      <c r="C87" s="111"/>
    </row>
    <row r="88" spans="1:3" ht="45" x14ac:dyDescent="0.25">
      <c r="A88" s="303">
        <v>29</v>
      </c>
      <c r="B88" s="50" t="str">
        <f>'5. Diseño de Controles'!F88</f>
        <v xml:space="preserve">Establecer turnos o registros para establecer un orden para el pago de cuentas </v>
      </c>
      <c r="C88" s="111" t="s">
        <v>657</v>
      </c>
    </row>
    <row r="89" spans="1:3" ht="60" x14ac:dyDescent="0.25">
      <c r="A89" s="303"/>
      <c r="B89" s="50" t="str">
        <f>'5. Diseño de Controles'!F89</f>
        <v xml:space="preserve">Realizar una capacitación sobre Valores y principios para promover la rectitud, el código de integridad del servidor público  y el respeto por el erario público. </v>
      </c>
      <c r="C89" s="111" t="s">
        <v>914</v>
      </c>
    </row>
    <row r="90" spans="1:3" ht="42" customHeight="1" x14ac:dyDescent="0.25">
      <c r="A90" s="303"/>
      <c r="B90" s="50" t="str">
        <f>'5. Diseño de Controles'!F90</f>
        <v>Aplicar controles para el pago de cuentas</v>
      </c>
      <c r="C90" s="111" t="s">
        <v>658</v>
      </c>
    </row>
    <row r="91" spans="1:3" ht="60" x14ac:dyDescent="0.25">
      <c r="A91" s="303">
        <v>30</v>
      </c>
      <c r="B91" s="50" t="str">
        <f>'5. Diseño de Controles'!F91</f>
        <v xml:space="preserve">Crear un formato en el que el funcionario que concede o reconoce el incentivo tributario deje constancia de que comprobó la validez, oportunidad, procedencia y alcance del inventivo </v>
      </c>
      <c r="C91" s="111" t="s">
        <v>659</v>
      </c>
    </row>
    <row r="92" spans="1:3" ht="60" x14ac:dyDescent="0.25">
      <c r="A92" s="303"/>
      <c r="B92" s="50" t="str">
        <f>'5. Diseño de Controles'!F92</f>
        <v xml:space="preserve">Realizar una capacitación sobre Valores y principios para promover la rectitud, el código de integridad del servidor público  y el respeto por el erario público. </v>
      </c>
      <c r="C92" s="111" t="s">
        <v>914</v>
      </c>
    </row>
    <row r="93" spans="1:3" x14ac:dyDescent="0.25">
      <c r="A93" s="303"/>
      <c r="B93" s="50">
        <f>'5. Diseño de Controles'!F93</f>
        <v>0</v>
      </c>
      <c r="C93" s="111"/>
    </row>
    <row r="94" spans="1:3" ht="60" x14ac:dyDescent="0.25">
      <c r="A94" s="303">
        <v>31</v>
      </c>
      <c r="B94" s="50" t="str">
        <f>'5. Diseño de Controles'!F94</f>
        <v>Implementación y Socialización del Código de Integridad, que implique el desarrollo institucional de la caja de herramientas (encuestas, compromisos, plan de acción)</v>
      </c>
      <c r="C94" s="111" t="s">
        <v>232</v>
      </c>
    </row>
    <row r="95" spans="1:3" ht="30" x14ac:dyDescent="0.25">
      <c r="A95" s="303"/>
      <c r="B95" s="50" t="str">
        <f>'5. Diseño de Controles'!F95</f>
        <v>Establecer mecanimos para facilitar la revisión y pago de cuentas</v>
      </c>
      <c r="C95" s="111" t="s">
        <v>660</v>
      </c>
    </row>
    <row r="96" spans="1:3" ht="30" x14ac:dyDescent="0.25">
      <c r="A96" s="303"/>
      <c r="B96" s="50" t="str">
        <f>'5. Diseño de Controles'!F96</f>
        <v>Hacer seguimiento al pago de cuentas</v>
      </c>
      <c r="C96" s="111" t="s">
        <v>661</v>
      </c>
    </row>
    <row r="97" spans="1:3" ht="60" x14ac:dyDescent="0.25">
      <c r="A97" s="303">
        <v>32</v>
      </c>
      <c r="B97" s="50" t="str">
        <f>'5. Diseño de Controles'!F97</f>
        <v xml:space="preserve">Realizar una capacitación sobre Valores y principios para promover la rectitud, el código de integridad de la entidad y el respeto por el erario público. </v>
      </c>
      <c r="C97" s="111" t="s">
        <v>914</v>
      </c>
    </row>
    <row r="98" spans="1:3" ht="45" x14ac:dyDescent="0.25">
      <c r="A98" s="303"/>
      <c r="B98" s="50" t="str">
        <f>'5. Diseño de Controles'!F98</f>
        <v>Revisar el cumplimiento de los requisitos esenciales en los procesos contractuales, antes de la selección del contratista, utilizando una lista de chequeo.</v>
      </c>
      <c r="C98" s="111" t="s">
        <v>730</v>
      </c>
    </row>
    <row r="99" spans="1:3" x14ac:dyDescent="0.25">
      <c r="A99" s="303"/>
      <c r="B99" s="50">
        <f>'5. Diseño de Controles'!F99</f>
        <v>0</v>
      </c>
      <c r="C99" s="71"/>
    </row>
    <row r="100" spans="1:3" ht="45" x14ac:dyDescent="0.25">
      <c r="A100" s="303">
        <v>33</v>
      </c>
      <c r="B100" s="50" t="str">
        <f>'5. Diseño de Controles'!F100</f>
        <v xml:space="preserve">Exigir el cumplimiento de los procedimientos de selección de contratistas </v>
      </c>
      <c r="C100" s="111" t="s">
        <v>731</v>
      </c>
    </row>
    <row r="101" spans="1:3" ht="60" x14ac:dyDescent="0.25">
      <c r="A101" s="303"/>
      <c r="B101" s="50" t="str">
        <f>'5. Diseño de Controles'!F101</f>
        <v>Verificar que se haya constatado la inexistencia de antecedentes disciplinarios, fiscales y policivos del contratista y que éste declare no estar impedido para suscribir ni ejecutar el contrato.</v>
      </c>
      <c r="C101" s="111" t="s">
        <v>732</v>
      </c>
    </row>
    <row r="102" spans="1:3" x14ac:dyDescent="0.25">
      <c r="A102" s="303"/>
      <c r="B102" s="50">
        <f>'5. Diseño de Controles'!F102</f>
        <v>0</v>
      </c>
      <c r="C102" s="71"/>
    </row>
    <row r="103" spans="1:3" ht="60" x14ac:dyDescent="0.25">
      <c r="A103" s="303">
        <v>34</v>
      </c>
      <c r="B103" s="50" t="str">
        <f>'5. Diseño de Controles'!F103</f>
        <v>Implementación y Socialización del Código de Integridad, que implique el desarrollo institucional de la caja de herramientas (encuestas, compromisos, plan de acción)</v>
      </c>
      <c r="C103" s="111" t="s">
        <v>232</v>
      </c>
    </row>
    <row r="104" spans="1:3" ht="60" x14ac:dyDescent="0.25">
      <c r="A104" s="303"/>
      <c r="B104" s="50" t="str">
        <f>'5. Diseño de Controles'!F104</f>
        <v>Implementación y Socialización del Código de Integridad, que implique el desarrollo institucional de la caja de herramientas (encuestas, compromisos, plan de acción)</v>
      </c>
      <c r="C104" s="111" t="s">
        <v>232</v>
      </c>
    </row>
    <row r="105" spans="1:3" ht="60" x14ac:dyDescent="0.25">
      <c r="A105" s="303"/>
      <c r="B105" s="50" t="str">
        <f>'5. Diseño de Controles'!F105</f>
        <v>Verificar que los plilegos de condiiciones y estudios previos sean objetivos, establezcan exigencias razonables y que cumplan los requerimientos legales e internos.</v>
      </c>
      <c r="C105" s="111" t="s">
        <v>928</v>
      </c>
    </row>
    <row r="106" spans="1:3" ht="60" x14ac:dyDescent="0.25">
      <c r="A106" s="303">
        <v>35</v>
      </c>
      <c r="B106" s="50" t="str">
        <f>'5. Diseño de Controles'!F106</f>
        <v xml:space="preserve">Realizar una capacitación sobre Valores y principios para promover la rectitud, el código de integridad del servidor público  y el respeto por el erario público. </v>
      </c>
      <c r="C106" s="111" t="s">
        <v>914</v>
      </c>
    </row>
    <row r="107" spans="1:3" ht="60" x14ac:dyDescent="0.25">
      <c r="A107" s="303"/>
      <c r="B107" s="50" t="str">
        <f>'5. Diseño de Controles'!F107</f>
        <v xml:space="preserve">Realizar una capacitación sobre Valores y principios para promover la rectitud, el código de integridad del servidor público  y el respeto por el erario público. </v>
      </c>
      <c r="C107" s="111" t="s">
        <v>914</v>
      </c>
    </row>
    <row r="108" spans="1:3" ht="90" x14ac:dyDescent="0.25">
      <c r="A108" s="303"/>
      <c r="B108" s="50" t="str">
        <f>'5. Diseño de Controles'!F108</f>
        <v>Crear estímulos para los funcionarios que proyectan los Pliegos de condiciones contractuales que no hayan sido denunciados, investigados n i condenados por manipulación, falsedad, falta de publicidad o de objetividad.</v>
      </c>
      <c r="C108" s="111" t="s">
        <v>927</v>
      </c>
    </row>
    <row r="109" spans="1:3" ht="60" x14ac:dyDescent="0.25">
      <c r="A109" s="303">
        <v>36</v>
      </c>
      <c r="B109" s="50" t="str">
        <f>'5. Diseño de Controles'!F109</f>
        <v xml:space="preserve">Realizar una capacitación sobre Valores y principios para promover la rectitud, el código de integridad del servidor público  y el respeto por el erario público. </v>
      </c>
      <c r="C109" s="111" t="s">
        <v>914</v>
      </c>
    </row>
    <row r="110" spans="1:3" ht="45" x14ac:dyDescent="0.25">
      <c r="A110" s="303"/>
      <c r="B110" s="50" t="str">
        <f>'5. Diseño de Controles'!F110</f>
        <v>Implementar una lista de chequeo que incluya la verificación de los descuentos de ley en los pagos hechos a los contratistas.</v>
      </c>
      <c r="C110" s="111" t="s">
        <v>929</v>
      </c>
    </row>
    <row r="111" spans="1:3" ht="60" x14ac:dyDescent="0.25">
      <c r="A111" s="303"/>
      <c r="B111" s="50" t="str">
        <f>'5. Diseño de Controles'!F111</f>
        <v>Realizar visitas de control interno sobre el proceso de contratación que incluya la verificación de la legalización de los contratos.</v>
      </c>
      <c r="C111" s="111" t="s">
        <v>930</v>
      </c>
    </row>
    <row r="112" spans="1:3" ht="75" x14ac:dyDescent="0.25">
      <c r="A112" s="303">
        <v>37</v>
      </c>
      <c r="B112" s="50" t="str">
        <f>'5. Diseño de Controles'!F112</f>
        <v xml:space="preserve">Implementar un procedimiento interno para la designación de supervisores que establezca los perfiles de éstos, el régimen de inhabilidades e incompatibilidades y las causales para no aceptar la desginación </v>
      </c>
      <c r="C112" s="111" t="s">
        <v>931</v>
      </c>
    </row>
    <row r="113" spans="1:3" ht="43.5" customHeight="1" x14ac:dyDescent="0.25">
      <c r="A113" s="303"/>
      <c r="B113" s="50" t="str">
        <f>'5. Diseño de Controles'!F113</f>
        <v xml:space="preserve">Realizar una capacitación sobre Valores y principios para promover la rectitud, el código de integridad del servidor público  y el respeto por el erario público. </v>
      </c>
      <c r="C113" s="111" t="s">
        <v>914</v>
      </c>
    </row>
    <row r="114" spans="1:3" ht="60" x14ac:dyDescent="0.25">
      <c r="A114" s="303"/>
      <c r="B114" s="50" t="str">
        <f>'5. Diseño de Controles'!F114</f>
        <v xml:space="preserve">Realizar una capacitación sobre Valores y principios para promover la rectitud, el código de integridad del servidor público  y el respeto por el erario público. </v>
      </c>
      <c r="C114" s="111" t="s">
        <v>914</v>
      </c>
    </row>
    <row r="115" spans="1:3" ht="45" x14ac:dyDescent="0.25">
      <c r="A115" s="303">
        <v>38</v>
      </c>
      <c r="B115" s="50" t="str">
        <f>'5. Diseño de Controles'!F115</f>
        <v xml:space="preserve">Hacer seguimiento a las labores de supervisión e interventoría </v>
      </c>
      <c r="C115" s="111" t="s">
        <v>932</v>
      </c>
    </row>
    <row r="116" spans="1:3" ht="89.25" customHeight="1" x14ac:dyDescent="0.25">
      <c r="A116" s="303"/>
      <c r="B116" s="50" t="str">
        <f>'5. Diseño de Controles'!F116</f>
        <v xml:space="preserve">Realizar una capacitación sobre Valores y principios para promover la rectitud, el código de integridad del servidor público  y el respeto por el erario público. </v>
      </c>
      <c r="C116" s="111" t="s">
        <v>914</v>
      </c>
    </row>
    <row r="117" spans="1:3" ht="60" x14ac:dyDescent="0.25">
      <c r="A117" s="303"/>
      <c r="B117" s="50" t="str">
        <f>'5. Diseño de Controles'!F117</f>
        <v>Realizar visitas de control interno sobre el proceso de contratación que incluya la verificación del cumplimiento de los contratos y de las actividades de supervisión e interventoría.</v>
      </c>
      <c r="C117" s="111" t="s">
        <v>933</v>
      </c>
    </row>
    <row r="118" spans="1:3" ht="57.75" customHeight="1" x14ac:dyDescent="0.25">
      <c r="A118" s="303">
        <v>39</v>
      </c>
      <c r="B118" s="50" t="str">
        <f>'5. Diseño de Controles'!F118</f>
        <v>Implementación y Socialización del Código de Integridad, que implique el desarrollo institucional de la caja de herramientas (encuestas, compromisos, plan de acción)</v>
      </c>
      <c r="C118" s="111" t="s">
        <v>232</v>
      </c>
    </row>
    <row r="119" spans="1:3" ht="72.75" customHeight="1" x14ac:dyDescent="0.25">
      <c r="A119" s="303"/>
      <c r="B119" s="50" t="str">
        <f>'5. Diseño de Controles'!F119</f>
        <v xml:space="preserve">Implementar mecanismos de protección y seguridad sobre las bases de datos y la información de la entidad </v>
      </c>
      <c r="C119" s="111" t="s">
        <v>934</v>
      </c>
    </row>
    <row r="120" spans="1:3" ht="60" x14ac:dyDescent="0.25">
      <c r="A120" s="303"/>
      <c r="B120" s="50" t="str">
        <f>'5. Diseño de Controles'!F120</f>
        <v xml:space="preserve">Realizar una capacitación sobre Valores y principios para promover la rectitud, el código de integridad del servidor público  y el respeto por el erario público. </v>
      </c>
      <c r="C120" s="111" t="s">
        <v>914</v>
      </c>
    </row>
    <row r="121" spans="1:3" ht="60" x14ac:dyDescent="0.25">
      <c r="A121" s="303">
        <v>40</v>
      </c>
      <c r="B121" s="50" t="str">
        <f>'5. Diseño de Controles'!F121</f>
        <v xml:space="preserve">Realizar una capacitación sobre responsabilidades de los servidores públicos </v>
      </c>
      <c r="C121" s="111" t="s">
        <v>935</v>
      </c>
    </row>
    <row r="122" spans="1:3" ht="90" x14ac:dyDescent="0.25">
      <c r="A122" s="303"/>
      <c r="B122" s="50" t="str">
        <f>'5. Diseño de Controles'!F122</f>
        <v xml:space="preserve">Diseñar y aplicar procedimientos para controlar la salida y devolución de bienes de la entidad </v>
      </c>
      <c r="C122" s="111" t="s">
        <v>936</v>
      </c>
    </row>
    <row r="123" spans="1:3" ht="60" x14ac:dyDescent="0.25">
      <c r="A123" s="303"/>
      <c r="B123" s="50" t="str">
        <f>'5. Diseño de Controles'!F123</f>
        <v xml:space="preserve">Realizar una capacitación sobre Valores y principios para promover la rectitud, el código de integridad del servidor público  y el respeto por el erario público. </v>
      </c>
      <c r="C123" s="111" t="s">
        <v>914</v>
      </c>
    </row>
    <row r="124" spans="1:3" ht="105" x14ac:dyDescent="0.25">
      <c r="A124" s="303">
        <v>41</v>
      </c>
      <c r="B124" s="50" t="str">
        <f>'5. Diseño de Controles'!F124</f>
        <v>Creación de una base de datos de consulta donde se registre la trazabilidad de todas las historias laborales históricas de la entidad</v>
      </c>
      <c r="C124" s="111" t="s">
        <v>825</v>
      </c>
    </row>
    <row r="125" spans="1:3" ht="45" x14ac:dyDescent="0.25">
      <c r="A125" s="303"/>
      <c r="B125" s="50" t="str">
        <f>'5. Diseño de Controles'!F125</f>
        <v>Verificar la certificación con los datos consignados en la hoja de vida o contrato  en físico que reposa en el archivo histórico de la entidad</v>
      </c>
      <c r="C125" s="111" t="s">
        <v>826</v>
      </c>
    </row>
    <row r="126" spans="1:3" ht="45" x14ac:dyDescent="0.25">
      <c r="A126" s="303"/>
      <c r="B126" s="50" t="str">
        <f>'5. Diseño de Controles'!F126</f>
        <v>Acciones de seguimiento por parte de la oficina de control interno a la expedición de certificaciones laborales</v>
      </c>
      <c r="C126" s="111" t="s">
        <v>827</v>
      </c>
    </row>
    <row r="127" spans="1:3" ht="45" x14ac:dyDescent="0.25">
      <c r="A127" s="303">
        <v>42</v>
      </c>
      <c r="B127" s="50" t="str">
        <f>'5. Diseño de Controles'!F127</f>
        <v>Aplicación del formato de verificación de cumplimiento de requisitos de posesión</v>
      </c>
      <c r="C127" s="111" t="s">
        <v>828</v>
      </c>
    </row>
    <row r="128" spans="1:3" ht="45" x14ac:dyDescent="0.25">
      <c r="A128" s="303"/>
      <c r="B128" s="50" t="str">
        <f>'5. Diseño de Controles'!F128</f>
        <v>Acciones de seguimiento por parte de la oficina de control interno a la posesión de funcionarios</v>
      </c>
      <c r="C128" s="111" t="s">
        <v>829</v>
      </c>
    </row>
    <row r="129" spans="1:3" ht="60" x14ac:dyDescent="0.25">
      <c r="A129" s="303"/>
      <c r="B129" s="50" t="str">
        <f>'5. Diseño de Controles'!F129</f>
        <v>Publicación obligatoria de las historias laborales tanto para funcionarios de planta como para contratistas, en el Sistema de Información y Gestión del Empleo Público- SIGEP</v>
      </c>
      <c r="C129" s="111" t="s">
        <v>830</v>
      </c>
    </row>
    <row r="130" spans="1:3" ht="45" x14ac:dyDescent="0.25">
      <c r="A130" s="303">
        <v>43</v>
      </c>
      <c r="B130" s="50" t="str">
        <f>'5. Diseño de Controles'!F130</f>
        <v>Fortalecimiento de filtros al registro de nómina</v>
      </c>
      <c r="C130" s="111" t="s">
        <v>831</v>
      </c>
    </row>
    <row r="131" spans="1:3" ht="60" x14ac:dyDescent="0.25">
      <c r="A131" s="303"/>
      <c r="B131" s="50" t="str">
        <f>'5. Diseño de Controles'!F131</f>
        <v>Implementación y Socialización del Código de Integridad, que implique el desarrollo institucional de la caja de herramientas (encuestas, compromisos, plan de acción)</v>
      </c>
      <c r="C131" s="111" t="s">
        <v>232</v>
      </c>
    </row>
    <row r="132" spans="1:3" x14ac:dyDescent="0.25">
      <c r="A132" s="303"/>
      <c r="B132" s="50">
        <f>'5. Diseño de Controles'!F132</f>
        <v>0</v>
      </c>
      <c r="C132" s="111"/>
    </row>
    <row r="133" spans="1:3" ht="45" x14ac:dyDescent="0.25">
      <c r="A133" s="303">
        <v>44</v>
      </c>
      <c r="B133" s="50" t="str">
        <f>'5. Diseño de Controles'!F133</f>
        <v>lmplementar una herramienta de control de selección de funcionarios para actividades de bienestar, incentivos y capacitaciones</v>
      </c>
      <c r="C133" s="111" t="s">
        <v>832</v>
      </c>
    </row>
    <row r="134" spans="1:3" ht="45" x14ac:dyDescent="0.25">
      <c r="A134" s="303"/>
      <c r="B134" s="50" t="str">
        <f>'5. Diseño de Controles'!F134</f>
        <v>Fomentar espacios que fortalezcan los valores corporativos.</v>
      </c>
      <c r="C134" s="111" t="s">
        <v>833</v>
      </c>
    </row>
    <row r="135" spans="1:3" x14ac:dyDescent="0.25">
      <c r="A135" s="303"/>
      <c r="B135" s="50">
        <f>'5. Diseño de Controles'!F135</f>
        <v>0</v>
      </c>
      <c r="C135" s="71"/>
    </row>
    <row r="136" spans="1:3" ht="60" x14ac:dyDescent="0.25">
      <c r="A136" s="303">
        <v>45</v>
      </c>
      <c r="B136" s="50" t="str">
        <f>'5. Diseño de Controles'!F136</f>
        <v>Implementación y Socialización del Código de Integridad, que implique el desarrollo institucional de la caja de herramientas (encuestas, compromisos, plan de acción)</v>
      </c>
      <c r="C136" s="111" t="s">
        <v>232</v>
      </c>
    </row>
    <row r="137" spans="1:3" ht="45" x14ac:dyDescent="0.25">
      <c r="A137" s="303"/>
      <c r="B137" s="50" t="str">
        <f>'5. Diseño de Controles'!F137</f>
        <v>Diseñar una herramienta de control en excel para hacer seguimiento a los benerifiarios de las actividades de Bienestar social</v>
      </c>
      <c r="C137" s="111" t="s">
        <v>834</v>
      </c>
    </row>
    <row r="138" spans="1:3" x14ac:dyDescent="0.25">
      <c r="A138" s="303"/>
      <c r="B138" s="50">
        <f>'5. Diseño de Controles'!F138</f>
        <v>0</v>
      </c>
      <c r="C138" s="111"/>
    </row>
    <row r="139" spans="1:3" ht="45" x14ac:dyDescent="0.25">
      <c r="A139" s="303">
        <v>46</v>
      </c>
      <c r="B139" s="50" t="str">
        <f>'5. Diseño de Controles'!F139</f>
        <v>Diligenciar el registro de control de préstamos cada vez que se solicite algún documento.</v>
      </c>
      <c r="C139" s="111" t="s">
        <v>911</v>
      </c>
    </row>
    <row r="140" spans="1:3" ht="60" x14ac:dyDescent="0.25">
      <c r="A140" s="303"/>
      <c r="B140" s="50" t="str">
        <f>'5. Diseño de Controles'!F140</f>
        <v>Implementación y Socialización del Código de Integridad, que implique el desarrollo institucional de la caja de herramientas (encuestas, compromisos, plan de acción)</v>
      </c>
      <c r="C140" s="111" t="s">
        <v>232</v>
      </c>
    </row>
    <row r="141" spans="1:3" ht="30" x14ac:dyDescent="0.25">
      <c r="A141" s="303"/>
      <c r="B141" s="50" t="str">
        <f>'5. Diseño de Controles'!F141</f>
        <v>Elaborar y actualizar la base de datos de los archivos existentes de la Entidad.</v>
      </c>
      <c r="C141" s="111" t="s">
        <v>912</v>
      </c>
    </row>
    <row r="142" spans="1:3" ht="60" x14ac:dyDescent="0.25">
      <c r="A142" s="303">
        <v>47</v>
      </c>
      <c r="B142" s="50" t="str">
        <f>'5. Diseño de Controles'!F142</f>
        <v xml:space="preserve">Realizar una capacitación sobre Valores y principios para promover la rectitud, el código de integridad del servidor público  y el respeto por el erario público. </v>
      </c>
      <c r="C142" s="111" t="s">
        <v>914</v>
      </c>
    </row>
    <row r="143" spans="1:3" ht="30" x14ac:dyDescent="0.25">
      <c r="A143" s="303"/>
      <c r="B143" s="50" t="str">
        <f>'5. Diseño de Controles'!F143</f>
        <v xml:space="preserve">lmplementar una herramienta de seguridad sobre las bases de datos </v>
      </c>
      <c r="C143" s="111" t="s">
        <v>913</v>
      </c>
    </row>
    <row r="144" spans="1:3" ht="60" x14ac:dyDescent="0.25">
      <c r="A144" s="303"/>
      <c r="B144" s="50" t="str">
        <f>'5. Diseño de Controles'!F144</f>
        <v xml:space="preserve">Mejorar la infraestructura tecnológica y los sistemas de seguridad de los equipos </v>
      </c>
      <c r="C144" s="111" t="s">
        <v>991</v>
      </c>
    </row>
    <row r="145" spans="1:3" ht="60" x14ac:dyDescent="0.25">
      <c r="A145" s="303">
        <v>48</v>
      </c>
      <c r="B145" s="50" t="str">
        <f>'5. Diseño de Controles'!F145</f>
        <v xml:space="preserve">Realizar una capacitación sobre Valores y principios para promover la rectitud, el código de integridad del servidor público  y el respeto por el erario público. </v>
      </c>
      <c r="C145" s="111" t="s">
        <v>914</v>
      </c>
    </row>
    <row r="146" spans="1:3" ht="60" x14ac:dyDescent="0.25">
      <c r="A146" s="303"/>
      <c r="B146" s="50" t="str">
        <f>'5. Diseño de Controles'!F146</f>
        <v xml:space="preserve">Realizar una capacitación sobre Valores y principios para promover la rectitud, el código de integridad del servidor público  y el respeto por el erario público. </v>
      </c>
      <c r="C146" s="111" t="s">
        <v>914</v>
      </c>
    </row>
    <row r="147" spans="1:3" ht="60" x14ac:dyDescent="0.25">
      <c r="A147" s="303"/>
      <c r="B147" s="50" t="str">
        <f>'5. Diseño de Controles'!F147</f>
        <v>Solicitar soportes o evidencias del cumlimiento del objeto contractual.</v>
      </c>
      <c r="C147" s="111" t="s">
        <v>937</v>
      </c>
    </row>
    <row r="148" spans="1:3" ht="60" x14ac:dyDescent="0.25">
      <c r="A148" s="303">
        <v>49</v>
      </c>
      <c r="B148" s="50" t="str">
        <f>'5. Diseño de Controles'!F148</f>
        <v>Implementación y Socialización del Código de Integridad, que implique el desarrollo institucional de la caja de herramientas (encuestas, compromisos, plan de acción)</v>
      </c>
      <c r="C148" s="111" t="s">
        <v>232</v>
      </c>
    </row>
    <row r="149" spans="1:3" ht="45" x14ac:dyDescent="0.25">
      <c r="A149" s="303"/>
      <c r="B149" s="50" t="str">
        <f>'5. Diseño de Controles'!F149</f>
        <v xml:space="preserve">Aplicar los procedimientos internos sobre auditorías </v>
      </c>
      <c r="C149" s="111" t="s">
        <v>938</v>
      </c>
    </row>
    <row r="150" spans="1:3" ht="60" x14ac:dyDescent="0.25">
      <c r="A150" s="303"/>
      <c r="B150" s="50" t="str">
        <f>'5. Diseño de Controles'!F150</f>
        <v>Verificar y analizar  periodicamente y de manera cuidadosa cada uno de los informes presentados por los funcionarios encargados de auditar las diferentes dependencias.</v>
      </c>
      <c r="C150" s="111" t="s">
        <v>939</v>
      </c>
    </row>
    <row r="151" spans="1:3" ht="60" x14ac:dyDescent="0.25">
      <c r="A151" s="303">
        <v>50</v>
      </c>
      <c r="B151" s="50" t="str">
        <f>'5. Diseño de Controles'!F151</f>
        <v xml:space="preserve">Realizar una capacitación sobre Valores y principios para promover la rectitud, el código de integridad del servidor público  y el respeto por el erario público. </v>
      </c>
      <c r="C151" s="111" t="s">
        <v>914</v>
      </c>
    </row>
    <row r="152" spans="1:3" ht="45" x14ac:dyDescent="0.25">
      <c r="A152" s="303"/>
      <c r="B152" s="50" t="str">
        <f>'5. Diseño de Controles'!F152</f>
        <v xml:space="preserve">Aplicar mecanismos de seguridad de la información </v>
      </c>
      <c r="C152" s="111" t="s">
        <v>940</v>
      </c>
    </row>
    <row r="153" spans="1:3" ht="60" x14ac:dyDescent="0.25">
      <c r="A153" s="303"/>
      <c r="B153" s="50" t="str">
        <f>'5. Diseño de Controles'!F153</f>
        <v>Verificar y contrastar que la información que se va a publicar en las plataformas o sistemas de información sea verdadera y clara.</v>
      </c>
      <c r="C153" s="111" t="s">
        <v>941</v>
      </c>
    </row>
    <row r="154" spans="1:3" ht="60" x14ac:dyDescent="0.25">
      <c r="A154" s="303">
        <v>51</v>
      </c>
      <c r="B154" s="50" t="str">
        <f>'5. Diseño de Controles'!F154</f>
        <v>Verificar que en el diseño del plan anual de auditorias o programa anual de auditorias no se omitan areas sensibles de ser auditdas.</v>
      </c>
      <c r="C154" s="111" t="s">
        <v>942</v>
      </c>
    </row>
    <row r="155" spans="1:3" ht="60" x14ac:dyDescent="0.25">
      <c r="A155" s="303"/>
      <c r="B155" s="50" t="str">
        <f>'5. Diseño de Controles'!F155</f>
        <v xml:space="preserve">Realizar una capacitación sobre Valores y principios para promover la rectitud, el código de integridad del servidor público  y el respeto por el erario público. </v>
      </c>
      <c r="C155" s="111" t="s">
        <v>914</v>
      </c>
    </row>
    <row r="156" spans="1:3" ht="45" x14ac:dyDescent="0.25">
      <c r="A156" s="303"/>
      <c r="B156" s="50" t="str">
        <f>'5. Diseño de Controles'!F156</f>
        <v>Aplicar los procedimientos internos sobre elaboración del plan anual de visitas</v>
      </c>
      <c r="C156" s="111" t="s">
        <v>943</v>
      </c>
    </row>
  </sheetData>
  <mergeCells count="53">
    <mergeCell ref="B2:C2"/>
    <mergeCell ref="A124:A126"/>
    <mergeCell ref="A127:A129"/>
    <mergeCell ref="A130:A132"/>
    <mergeCell ref="A133:A135"/>
    <mergeCell ref="A94:A96"/>
    <mergeCell ref="A97:A99"/>
    <mergeCell ref="A100:A102"/>
    <mergeCell ref="A103:A105"/>
    <mergeCell ref="A106:A108"/>
    <mergeCell ref="A79:A81"/>
    <mergeCell ref="A82:A84"/>
    <mergeCell ref="A85:A87"/>
    <mergeCell ref="A88:A90"/>
    <mergeCell ref="A91:A93"/>
    <mergeCell ref="A64:A66"/>
    <mergeCell ref="A109:A111"/>
    <mergeCell ref="A112:A114"/>
    <mergeCell ref="A115:A117"/>
    <mergeCell ref="A118:A120"/>
    <mergeCell ref="A121:A123"/>
    <mergeCell ref="A4:A6"/>
    <mergeCell ref="A7:A9"/>
    <mergeCell ref="A10:A12"/>
    <mergeCell ref="A1:C1"/>
    <mergeCell ref="A58:A60"/>
    <mergeCell ref="A49:A51"/>
    <mergeCell ref="A52:A54"/>
    <mergeCell ref="A55:A57"/>
    <mergeCell ref="A40:A42"/>
    <mergeCell ref="A43:A45"/>
    <mergeCell ref="A46:A48"/>
    <mergeCell ref="A31:A33"/>
    <mergeCell ref="A34:A36"/>
    <mergeCell ref="A37:A39"/>
    <mergeCell ref="A22:A24"/>
    <mergeCell ref="A25:A27"/>
    <mergeCell ref="A13:A15"/>
    <mergeCell ref="A154:A156"/>
    <mergeCell ref="A139:A141"/>
    <mergeCell ref="A142:A144"/>
    <mergeCell ref="A145:A147"/>
    <mergeCell ref="A148:A150"/>
    <mergeCell ref="A151:A153"/>
    <mergeCell ref="A67:A69"/>
    <mergeCell ref="A70:A72"/>
    <mergeCell ref="A73:A75"/>
    <mergeCell ref="A76:A78"/>
    <mergeCell ref="A16:A18"/>
    <mergeCell ref="A19:A21"/>
    <mergeCell ref="A61:A63"/>
    <mergeCell ref="A28:A30"/>
    <mergeCell ref="A136:A138"/>
  </mergeCells>
  <pageMargins left="0.7" right="0.7" top="0.75" bottom="0.75" header="0.3" footer="0.3"/>
  <pageSetup paperSize="9" orientation="portrait" horizontalDpi="0"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BC00"/>
  </sheetPr>
  <dimension ref="A1:F57"/>
  <sheetViews>
    <sheetView workbookViewId="0">
      <selection activeCell="D6" sqref="D6:D22"/>
    </sheetView>
  </sheetViews>
  <sheetFormatPr baseColWidth="10" defaultRowHeight="15" x14ac:dyDescent="0.2"/>
  <cols>
    <col min="1" max="1" width="11.5703125" style="4" customWidth="1"/>
    <col min="2" max="2" width="30.7109375" style="4" customWidth="1"/>
    <col min="3" max="3" width="11.42578125" style="4"/>
    <col min="4" max="4" width="89.140625" style="4" customWidth="1"/>
    <col min="5" max="6" width="11.42578125" style="4"/>
    <col min="7" max="16384" width="11.42578125" style="3"/>
  </cols>
  <sheetData>
    <row r="1" spans="1:5" x14ac:dyDescent="0.2">
      <c r="A1" s="5"/>
      <c r="B1" s="5"/>
      <c r="C1" s="5"/>
      <c r="D1" s="5"/>
      <c r="E1" s="5"/>
    </row>
    <row r="2" spans="1:5" x14ac:dyDescent="0.2">
      <c r="A2" s="5"/>
      <c r="B2" s="5"/>
      <c r="C2" s="5"/>
      <c r="D2" s="5"/>
      <c r="E2" s="5"/>
    </row>
    <row r="3" spans="1:5" x14ac:dyDescent="0.2">
      <c r="A3" s="5"/>
      <c r="B3" s="5"/>
      <c r="C3" s="5"/>
    </row>
    <row r="4" spans="1:5" x14ac:dyDescent="0.2">
      <c r="A4" s="5"/>
      <c r="B4" s="5"/>
      <c r="C4" s="5"/>
    </row>
    <row r="5" spans="1:5" ht="15.75" x14ac:dyDescent="0.25">
      <c r="A5" s="5"/>
      <c r="B5" s="6" t="s">
        <v>44</v>
      </c>
      <c r="C5" s="5"/>
      <c r="D5" s="38" t="s">
        <v>43</v>
      </c>
    </row>
    <row r="6" spans="1:5" x14ac:dyDescent="0.2">
      <c r="A6" s="5"/>
      <c r="B6" s="5" t="s">
        <v>115</v>
      </c>
      <c r="C6" s="5">
        <v>1</v>
      </c>
      <c r="D6" s="40"/>
    </row>
    <row r="7" spans="1:5" x14ac:dyDescent="0.2">
      <c r="A7" s="5"/>
      <c r="B7" s="5" t="s">
        <v>45</v>
      </c>
      <c r="C7" s="5">
        <v>2</v>
      </c>
      <c r="D7" s="5"/>
    </row>
    <row r="8" spans="1:5" x14ac:dyDescent="0.2">
      <c r="A8" s="5"/>
      <c r="B8" s="5"/>
      <c r="C8" s="5">
        <v>3</v>
      </c>
      <c r="D8" s="51"/>
    </row>
    <row r="9" spans="1:5" x14ac:dyDescent="0.2">
      <c r="A9" s="5"/>
      <c r="B9" s="5"/>
      <c r="C9" s="5">
        <v>4</v>
      </c>
      <c r="D9" s="5"/>
    </row>
    <row r="10" spans="1:5" ht="15.75" x14ac:dyDescent="0.2">
      <c r="A10" s="5"/>
      <c r="B10" s="6" t="s">
        <v>12</v>
      </c>
      <c r="C10" s="5">
        <v>5</v>
      </c>
      <c r="D10" s="5"/>
      <c r="E10" s="5"/>
    </row>
    <row r="11" spans="1:5" ht="18" customHeight="1" x14ac:dyDescent="0.2">
      <c r="A11" s="5">
        <v>1</v>
      </c>
      <c r="B11" s="39" t="s">
        <v>21</v>
      </c>
      <c r="C11" s="5">
        <v>6</v>
      </c>
      <c r="D11" s="41"/>
      <c r="E11" s="5"/>
    </row>
    <row r="12" spans="1:5" x14ac:dyDescent="0.2">
      <c r="A12" s="5">
        <v>2</v>
      </c>
      <c r="B12" s="39" t="s">
        <v>22</v>
      </c>
      <c r="C12" s="5">
        <v>7</v>
      </c>
      <c r="D12" s="52"/>
      <c r="E12" s="5"/>
    </row>
    <row r="13" spans="1:5" x14ac:dyDescent="0.2">
      <c r="A13" s="5">
        <v>3</v>
      </c>
      <c r="B13" s="39" t="s">
        <v>23</v>
      </c>
      <c r="C13" s="5">
        <v>8</v>
      </c>
      <c r="D13" s="52"/>
      <c r="E13" s="5"/>
    </row>
    <row r="14" spans="1:5" x14ac:dyDescent="0.2">
      <c r="A14" s="5">
        <v>4</v>
      </c>
      <c r="B14" s="39" t="s">
        <v>24</v>
      </c>
      <c r="C14" s="5">
        <v>9</v>
      </c>
      <c r="D14" s="52"/>
      <c r="E14" s="5"/>
    </row>
    <row r="15" spans="1:5" x14ac:dyDescent="0.2">
      <c r="A15" s="5">
        <v>5</v>
      </c>
      <c r="B15" s="39" t="s">
        <v>25</v>
      </c>
      <c r="C15" s="5">
        <v>10</v>
      </c>
      <c r="D15" s="52"/>
      <c r="E15" s="5"/>
    </row>
    <row r="16" spans="1:5" x14ac:dyDescent="0.2">
      <c r="A16" s="5"/>
      <c r="B16" s="5"/>
      <c r="C16" s="5">
        <v>11</v>
      </c>
      <c r="D16" s="53"/>
      <c r="E16" s="5"/>
    </row>
    <row r="17" spans="1:6" x14ac:dyDescent="0.2">
      <c r="A17" s="5"/>
      <c r="B17" s="5"/>
      <c r="C17" s="5">
        <v>12</v>
      </c>
      <c r="D17" s="52"/>
      <c r="E17" s="5"/>
    </row>
    <row r="18" spans="1:6" ht="15.75" x14ac:dyDescent="0.2">
      <c r="A18" s="5"/>
      <c r="B18" s="6" t="s">
        <v>13</v>
      </c>
      <c r="C18" s="5">
        <v>13</v>
      </c>
      <c r="D18" s="52"/>
      <c r="E18" s="5"/>
    </row>
    <row r="19" spans="1:6" x14ac:dyDescent="0.2">
      <c r="A19" s="5"/>
      <c r="B19" s="39" t="s">
        <v>26</v>
      </c>
      <c r="C19" s="5">
        <v>14</v>
      </c>
      <c r="D19" s="5"/>
      <c r="E19" s="5"/>
    </row>
    <row r="20" spans="1:6" x14ac:dyDescent="0.2">
      <c r="A20" s="5"/>
      <c r="B20" s="39" t="s">
        <v>1</v>
      </c>
      <c r="C20" s="5">
        <v>15</v>
      </c>
      <c r="D20" s="5"/>
      <c r="E20" s="5"/>
      <c r="F20" s="5"/>
    </row>
    <row r="21" spans="1:6" x14ac:dyDescent="0.2">
      <c r="A21" s="5"/>
      <c r="B21" s="5"/>
      <c r="C21" s="5">
        <v>16</v>
      </c>
      <c r="D21" s="5"/>
      <c r="E21" s="5"/>
      <c r="F21" s="5"/>
    </row>
    <row r="22" spans="1:6" x14ac:dyDescent="0.2">
      <c r="A22" s="5"/>
      <c r="B22" s="5"/>
      <c r="C22" s="5">
        <v>17</v>
      </c>
      <c r="D22" s="5"/>
      <c r="E22" s="5"/>
      <c r="F22" s="5"/>
    </row>
    <row r="23" spans="1:6" ht="15.75" x14ac:dyDescent="0.25">
      <c r="A23" s="5"/>
      <c r="B23" s="38" t="s">
        <v>32</v>
      </c>
      <c r="C23" s="5"/>
      <c r="E23" s="5"/>
      <c r="F23" s="5"/>
    </row>
    <row r="24" spans="1:6" x14ac:dyDescent="0.2">
      <c r="A24" s="5"/>
      <c r="B24" s="5" t="s">
        <v>6</v>
      </c>
      <c r="C24" s="5"/>
      <c r="D24" s="7"/>
      <c r="E24" s="5"/>
      <c r="F24" s="5"/>
    </row>
    <row r="25" spans="1:6" x14ac:dyDescent="0.2">
      <c r="A25" s="5"/>
      <c r="B25" s="5" t="s">
        <v>7</v>
      </c>
      <c r="C25" s="5"/>
      <c r="D25" s="43" t="s">
        <v>205</v>
      </c>
      <c r="E25" s="5"/>
      <c r="F25" s="5"/>
    </row>
    <row r="26" spans="1:6" x14ac:dyDescent="0.2">
      <c r="A26" s="5"/>
      <c r="B26" s="5"/>
      <c r="C26" s="5"/>
      <c r="D26" s="43" t="s">
        <v>206</v>
      </c>
      <c r="E26" s="5"/>
      <c r="F26" s="5"/>
    </row>
    <row r="27" spans="1:6" ht="15.75" x14ac:dyDescent="0.2">
      <c r="A27" s="5"/>
      <c r="B27" s="6" t="s">
        <v>53</v>
      </c>
      <c r="C27" s="5"/>
      <c r="D27" s="43" t="s">
        <v>207</v>
      </c>
    </row>
    <row r="28" spans="1:6" x14ac:dyDescent="0.2">
      <c r="A28" s="5"/>
      <c r="B28" s="5" t="s">
        <v>4</v>
      </c>
      <c r="C28" s="5"/>
      <c r="D28" s="43" t="s">
        <v>208</v>
      </c>
    </row>
    <row r="29" spans="1:6" x14ac:dyDescent="0.2">
      <c r="A29" s="5"/>
      <c r="B29" s="5" t="s">
        <v>203</v>
      </c>
      <c r="C29" s="5"/>
      <c r="D29" s="43" t="s">
        <v>209</v>
      </c>
    </row>
    <row r="30" spans="1:6" x14ac:dyDescent="0.2">
      <c r="A30" s="5"/>
      <c r="B30" s="5"/>
      <c r="C30" s="5"/>
    </row>
    <row r="31" spans="1:6" ht="15.75" x14ac:dyDescent="0.25">
      <c r="A31" s="5"/>
      <c r="B31" s="42" t="s">
        <v>35</v>
      </c>
      <c r="C31" s="5"/>
      <c r="D31" s="38" t="s">
        <v>190</v>
      </c>
    </row>
    <row r="32" spans="1:6" x14ac:dyDescent="0.2">
      <c r="A32" s="5"/>
      <c r="B32" s="3" t="s">
        <v>165</v>
      </c>
      <c r="C32" s="5"/>
      <c r="D32" s="7" t="s">
        <v>199</v>
      </c>
    </row>
    <row r="33" spans="1:4" x14ac:dyDescent="0.2">
      <c r="A33" s="5"/>
      <c r="B33" s="3" t="s">
        <v>166</v>
      </c>
      <c r="C33" s="5"/>
      <c r="D33" s="7" t="s">
        <v>200</v>
      </c>
    </row>
    <row r="34" spans="1:4" x14ac:dyDescent="0.2">
      <c r="A34" s="5"/>
      <c r="B34" s="3" t="s">
        <v>167</v>
      </c>
      <c r="C34" s="5"/>
      <c r="D34" s="5" t="s">
        <v>201</v>
      </c>
    </row>
    <row r="35" spans="1:4" x14ac:dyDescent="0.2">
      <c r="B35" s="3" t="s">
        <v>168</v>
      </c>
      <c r="D35" s="5" t="s">
        <v>210</v>
      </c>
    </row>
    <row r="36" spans="1:4" ht="15.75" x14ac:dyDescent="0.25">
      <c r="B36" s="3"/>
      <c r="D36" s="38" t="s">
        <v>53</v>
      </c>
    </row>
    <row r="37" spans="1:4" ht="15.75" x14ac:dyDescent="0.25">
      <c r="B37" s="42" t="s">
        <v>149</v>
      </c>
      <c r="D37" s="5" t="s">
        <v>4</v>
      </c>
    </row>
    <row r="38" spans="1:4" x14ac:dyDescent="0.2">
      <c r="B38" s="3" t="s">
        <v>169</v>
      </c>
      <c r="D38" s="5" t="s">
        <v>203</v>
      </c>
    </row>
    <row r="39" spans="1:4" x14ac:dyDescent="0.2">
      <c r="B39" s="3" t="s">
        <v>170</v>
      </c>
    </row>
    <row r="40" spans="1:4" x14ac:dyDescent="0.2">
      <c r="B40" s="3"/>
    </row>
    <row r="41" spans="1:4" ht="15.75" x14ac:dyDescent="0.25">
      <c r="B41" s="42" t="s">
        <v>171</v>
      </c>
    </row>
    <row r="42" spans="1:4" x14ac:dyDescent="0.2">
      <c r="B42" s="3" t="s">
        <v>182</v>
      </c>
    </row>
    <row r="43" spans="1:4" x14ac:dyDescent="0.2">
      <c r="B43" s="3" t="s">
        <v>181</v>
      </c>
    </row>
    <row r="44" spans="1:4" x14ac:dyDescent="0.2">
      <c r="B44" s="3" t="s">
        <v>172</v>
      </c>
    </row>
    <row r="45" spans="1:4" x14ac:dyDescent="0.2">
      <c r="B45" s="3"/>
    </row>
    <row r="46" spans="1:4" ht="15.75" x14ac:dyDescent="0.25">
      <c r="B46" s="42" t="s">
        <v>173</v>
      </c>
    </row>
    <row r="47" spans="1:4" x14ac:dyDescent="0.2">
      <c r="B47" s="3" t="s">
        <v>174</v>
      </c>
    </row>
    <row r="48" spans="1:4" x14ac:dyDescent="0.2">
      <c r="B48" s="3" t="s">
        <v>175</v>
      </c>
    </row>
    <row r="49" spans="2:2" x14ac:dyDescent="0.2">
      <c r="B49" s="3"/>
    </row>
    <row r="50" spans="2:2" ht="15.75" x14ac:dyDescent="0.25">
      <c r="B50" s="42" t="s">
        <v>176</v>
      </c>
    </row>
    <row r="51" spans="2:2" x14ac:dyDescent="0.2">
      <c r="B51" s="3" t="s">
        <v>178</v>
      </c>
    </row>
    <row r="52" spans="2:2" x14ac:dyDescent="0.2">
      <c r="B52" s="3" t="s">
        <v>179</v>
      </c>
    </row>
    <row r="53" spans="2:2" x14ac:dyDescent="0.2">
      <c r="B53" s="3"/>
    </row>
    <row r="54" spans="2:2" ht="15.75" x14ac:dyDescent="0.25">
      <c r="B54" s="42" t="s">
        <v>180</v>
      </c>
    </row>
    <row r="55" spans="2:2" x14ac:dyDescent="0.2">
      <c r="B55" s="3" t="s">
        <v>177</v>
      </c>
    </row>
    <row r="56" spans="2:2" x14ac:dyDescent="0.2">
      <c r="B56" s="3" t="s">
        <v>183</v>
      </c>
    </row>
    <row r="57" spans="2:2" x14ac:dyDescent="0.2">
      <c r="B57" s="3" t="s">
        <v>184</v>
      </c>
    </row>
  </sheetData>
  <pageMargins left="0.7" right="0.7" top="0.75" bottom="0.75"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5"/>
  <sheetViews>
    <sheetView workbookViewId="0">
      <selection sqref="A1:E5"/>
    </sheetView>
  </sheetViews>
  <sheetFormatPr baseColWidth="10" defaultRowHeight="15" x14ac:dyDescent="0.25"/>
  <sheetData>
    <row r="1" spans="1:5" ht="30.75" x14ac:dyDescent="0.25">
      <c r="A1" s="17" t="s">
        <v>109</v>
      </c>
      <c r="B1" s="17" t="s">
        <v>112</v>
      </c>
      <c r="C1" s="16" t="s">
        <v>113</v>
      </c>
      <c r="D1" s="16" t="s">
        <v>113</v>
      </c>
      <c r="E1" s="16" t="s">
        <v>113</v>
      </c>
    </row>
    <row r="2" spans="1:5" ht="45" x14ac:dyDescent="0.25">
      <c r="A2" s="14" t="s">
        <v>110</v>
      </c>
      <c r="B2" s="17" t="s">
        <v>112</v>
      </c>
      <c r="C2" s="17" t="s">
        <v>114</v>
      </c>
      <c r="D2" s="16" t="s">
        <v>113</v>
      </c>
      <c r="E2" s="16" t="s">
        <v>113</v>
      </c>
    </row>
    <row r="3" spans="1:5" ht="45" x14ac:dyDescent="0.25">
      <c r="A3" s="15" t="s">
        <v>111</v>
      </c>
      <c r="B3" s="14" t="s">
        <v>110</v>
      </c>
      <c r="C3" s="17" t="s">
        <v>112</v>
      </c>
      <c r="D3" s="16" t="s">
        <v>113</v>
      </c>
      <c r="E3" s="16" t="s">
        <v>113</v>
      </c>
    </row>
    <row r="4" spans="1:5" ht="45" x14ac:dyDescent="0.25">
      <c r="A4" s="15" t="s">
        <v>111</v>
      </c>
      <c r="B4" s="15" t="s">
        <v>111</v>
      </c>
      <c r="C4" s="14" t="s">
        <v>110</v>
      </c>
      <c r="D4" s="17" t="s">
        <v>112</v>
      </c>
      <c r="E4" s="16" t="s">
        <v>113</v>
      </c>
    </row>
    <row r="5" spans="1:5" ht="45" x14ac:dyDescent="0.25">
      <c r="A5" s="15" t="s">
        <v>111</v>
      </c>
      <c r="B5" s="15" t="s">
        <v>111</v>
      </c>
      <c r="C5" s="14" t="s">
        <v>110</v>
      </c>
      <c r="D5" s="17" t="s">
        <v>112</v>
      </c>
      <c r="E5" s="17" t="s">
        <v>112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6:I20"/>
  <sheetViews>
    <sheetView view="pageBreakPreview" topLeftCell="A19" zoomScale="60" zoomScaleNormal="60" workbookViewId="0">
      <selection activeCell="C12" sqref="C12"/>
    </sheetView>
  </sheetViews>
  <sheetFormatPr baseColWidth="10" defaultRowHeight="15" x14ac:dyDescent="0.25"/>
  <cols>
    <col min="1" max="1" width="5.85546875" customWidth="1"/>
    <col min="2" max="2" width="49.7109375" customWidth="1"/>
    <col min="3" max="3" width="26.140625" customWidth="1"/>
    <col min="4" max="4" width="24.7109375" customWidth="1"/>
    <col min="5" max="5" width="34.42578125" customWidth="1"/>
    <col min="6" max="6" width="39.140625" customWidth="1"/>
    <col min="7" max="7" width="22.140625" customWidth="1"/>
    <col min="8" max="8" width="17.140625" customWidth="1"/>
    <col min="9" max="9" width="31.5703125" customWidth="1"/>
  </cols>
  <sheetData>
    <row r="6" spans="1:9" ht="15.75" x14ac:dyDescent="0.25">
      <c r="A6" s="220" t="s">
        <v>1022</v>
      </c>
      <c r="B6" s="220"/>
      <c r="C6" s="220"/>
      <c r="D6" s="220"/>
      <c r="E6" s="220"/>
      <c r="F6" s="220"/>
      <c r="G6" s="220"/>
      <c r="H6" s="220"/>
      <c r="I6" s="220"/>
    </row>
    <row r="8" spans="1:9" x14ac:dyDescent="0.25">
      <c r="A8" s="221" t="s">
        <v>1</v>
      </c>
      <c r="B8" s="221" t="s">
        <v>15</v>
      </c>
      <c r="C8" s="221" t="s">
        <v>188</v>
      </c>
      <c r="D8" s="221" t="s">
        <v>149</v>
      </c>
      <c r="E8" s="221" t="s">
        <v>191</v>
      </c>
      <c r="F8" s="222" t="s">
        <v>994</v>
      </c>
      <c r="G8" s="222" t="s">
        <v>995</v>
      </c>
      <c r="H8" s="222" t="s">
        <v>996</v>
      </c>
      <c r="I8" s="222" t="s">
        <v>997</v>
      </c>
    </row>
    <row r="9" spans="1:9" ht="18" customHeight="1" x14ac:dyDescent="0.25">
      <c r="A9" s="221"/>
      <c r="B9" s="221"/>
      <c r="C9" s="221"/>
      <c r="D9" s="221"/>
      <c r="E9" s="221"/>
      <c r="F9" s="222"/>
      <c r="G9" s="222"/>
      <c r="H9" s="222"/>
      <c r="I9" s="222"/>
    </row>
    <row r="10" spans="1:9" ht="209.25" customHeight="1" x14ac:dyDescent="0.25">
      <c r="A10" s="214">
        <v>1</v>
      </c>
      <c r="B10" s="218" t="s">
        <v>1008</v>
      </c>
      <c r="C10" s="214" t="s">
        <v>1009</v>
      </c>
      <c r="D10" s="214" t="s">
        <v>1010</v>
      </c>
      <c r="E10" s="140" t="s">
        <v>1036</v>
      </c>
      <c r="F10" s="145">
        <v>1</v>
      </c>
      <c r="G10" s="145">
        <v>1</v>
      </c>
      <c r="H10" s="133">
        <f>F10/G10*1</f>
        <v>1</v>
      </c>
      <c r="I10" s="58" t="s">
        <v>1093</v>
      </c>
    </row>
    <row r="11" spans="1:9" ht="211.5" customHeight="1" x14ac:dyDescent="0.25">
      <c r="A11" s="215"/>
      <c r="B11" s="219"/>
      <c r="C11" s="215"/>
      <c r="D11" s="215"/>
      <c r="E11" s="140" t="s">
        <v>1037</v>
      </c>
      <c r="F11" s="145">
        <v>1</v>
      </c>
      <c r="G11" s="145">
        <v>2</v>
      </c>
      <c r="H11" s="133">
        <f>F11/G11*1</f>
        <v>0.5</v>
      </c>
      <c r="I11" s="58" t="s">
        <v>1093</v>
      </c>
    </row>
    <row r="12" spans="1:9" ht="96" customHeight="1" x14ac:dyDescent="0.25">
      <c r="A12" s="140">
        <v>2</v>
      </c>
      <c r="B12" s="144" t="s">
        <v>1011</v>
      </c>
      <c r="C12" s="140" t="s">
        <v>1009</v>
      </c>
      <c r="D12" s="140" t="s">
        <v>1010</v>
      </c>
      <c r="E12" s="141" t="s">
        <v>1023</v>
      </c>
      <c r="F12" s="145">
        <v>0</v>
      </c>
      <c r="G12" s="145">
        <v>1</v>
      </c>
      <c r="H12" s="133">
        <f t="shared" ref="H12:H17" si="0">F12/G12*1</f>
        <v>0</v>
      </c>
      <c r="I12" s="130" t="s">
        <v>1139</v>
      </c>
    </row>
    <row r="13" spans="1:9" ht="156" customHeight="1" x14ac:dyDescent="0.25">
      <c r="A13" s="140">
        <v>3</v>
      </c>
      <c r="B13" s="142" t="s">
        <v>1012</v>
      </c>
      <c r="C13" s="140" t="s">
        <v>1009</v>
      </c>
      <c r="D13" s="140" t="s">
        <v>1013</v>
      </c>
      <c r="E13" s="141" t="s">
        <v>1024</v>
      </c>
      <c r="F13" s="145">
        <v>1</v>
      </c>
      <c r="G13" s="145">
        <v>2</v>
      </c>
      <c r="H13" s="133">
        <f t="shared" si="0"/>
        <v>0.5</v>
      </c>
      <c r="I13" s="130" t="s">
        <v>1140</v>
      </c>
    </row>
    <row r="14" spans="1:9" ht="72" x14ac:dyDescent="0.25">
      <c r="A14" s="140">
        <v>4</v>
      </c>
      <c r="B14" s="142" t="s">
        <v>1014</v>
      </c>
      <c r="C14" s="140" t="s">
        <v>1009</v>
      </c>
      <c r="D14" s="140" t="s">
        <v>1015</v>
      </c>
      <c r="E14" s="140" t="s">
        <v>1025</v>
      </c>
      <c r="F14" s="145">
        <v>1</v>
      </c>
      <c r="G14" s="145">
        <v>2</v>
      </c>
      <c r="H14" s="133">
        <f t="shared" si="0"/>
        <v>0.5</v>
      </c>
      <c r="I14" s="130" t="s">
        <v>1140</v>
      </c>
    </row>
    <row r="15" spans="1:9" ht="118.5" customHeight="1" x14ac:dyDescent="0.25">
      <c r="A15" s="140">
        <v>5</v>
      </c>
      <c r="B15" s="142" t="s">
        <v>1016</v>
      </c>
      <c r="C15" s="140" t="s">
        <v>1009</v>
      </c>
      <c r="D15" s="140" t="s">
        <v>1017</v>
      </c>
      <c r="E15" s="216" t="s">
        <v>1026</v>
      </c>
      <c r="F15" s="145">
        <v>1</v>
      </c>
      <c r="G15" s="145">
        <v>2</v>
      </c>
      <c r="H15" s="133">
        <f t="shared" si="0"/>
        <v>0.5</v>
      </c>
      <c r="I15" s="159" t="s">
        <v>1140</v>
      </c>
    </row>
    <row r="16" spans="1:9" ht="28.5" x14ac:dyDescent="0.25">
      <c r="A16" s="140">
        <v>6</v>
      </c>
      <c r="B16" s="142" t="s">
        <v>1018</v>
      </c>
      <c r="C16" s="140" t="s">
        <v>1009</v>
      </c>
      <c r="D16" s="140" t="s">
        <v>1019</v>
      </c>
      <c r="E16" s="216"/>
      <c r="F16" s="145">
        <v>1</v>
      </c>
      <c r="G16" s="145">
        <v>2</v>
      </c>
      <c r="H16" s="133">
        <f t="shared" si="0"/>
        <v>0.5</v>
      </c>
      <c r="I16" s="130" t="s">
        <v>1140</v>
      </c>
    </row>
    <row r="17" spans="1:9" ht="28.5" x14ac:dyDescent="0.25">
      <c r="A17" s="140">
        <v>7</v>
      </c>
      <c r="B17" s="143" t="s">
        <v>1020</v>
      </c>
      <c r="C17" s="140" t="s">
        <v>1009</v>
      </c>
      <c r="D17" s="140" t="s">
        <v>1021</v>
      </c>
      <c r="E17" s="216"/>
      <c r="F17" s="145">
        <v>1</v>
      </c>
      <c r="G17" s="145">
        <v>2</v>
      </c>
      <c r="H17" s="133">
        <f t="shared" si="0"/>
        <v>0.5</v>
      </c>
      <c r="I17" s="130" t="s">
        <v>1140</v>
      </c>
    </row>
    <row r="20" spans="1:9" ht="37.5" x14ac:dyDescent="0.25">
      <c r="F20" s="217" t="s">
        <v>1007</v>
      </c>
      <c r="G20" s="217"/>
      <c r="H20" s="148">
        <f>AVERAGE(H10:H17)</f>
        <v>0.5</v>
      </c>
    </row>
  </sheetData>
  <mergeCells count="16">
    <mergeCell ref="A6:I6"/>
    <mergeCell ref="A8:A9"/>
    <mergeCell ref="B8:B9"/>
    <mergeCell ref="C8:C9"/>
    <mergeCell ref="D8:D9"/>
    <mergeCell ref="E8:E9"/>
    <mergeCell ref="F8:F9"/>
    <mergeCell ref="G8:G9"/>
    <mergeCell ref="H8:H9"/>
    <mergeCell ref="I8:I9"/>
    <mergeCell ref="A10:A11"/>
    <mergeCell ref="E15:E17"/>
    <mergeCell ref="F20:G20"/>
    <mergeCell ref="D10:D11"/>
    <mergeCell ref="C10:C11"/>
    <mergeCell ref="B10:B11"/>
  </mergeCells>
  <pageMargins left="0.7" right="0.7" top="0.75" bottom="0.75" header="0.3" footer="0.3"/>
  <pageSetup scale="3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3399"/>
  </sheetPr>
  <dimension ref="A7:I17"/>
  <sheetViews>
    <sheetView view="pageBreakPreview" topLeftCell="A9" zoomScale="60" zoomScaleNormal="80" workbookViewId="0">
      <selection activeCell="L15" sqref="L15"/>
    </sheetView>
  </sheetViews>
  <sheetFormatPr baseColWidth="10" defaultRowHeight="15" x14ac:dyDescent="0.25"/>
  <cols>
    <col min="2" max="2" width="54.42578125" customWidth="1"/>
    <col min="3" max="3" width="23.28515625" customWidth="1"/>
    <col min="4" max="4" width="21.28515625" customWidth="1"/>
    <col min="5" max="5" width="46.140625" customWidth="1"/>
    <col min="6" max="6" width="19.140625" customWidth="1"/>
    <col min="7" max="7" width="17.85546875" customWidth="1"/>
    <col min="8" max="8" width="15.7109375" customWidth="1"/>
    <col min="9" max="9" width="25.7109375" customWidth="1"/>
  </cols>
  <sheetData>
    <row r="7" spans="1:9" ht="15.75" x14ac:dyDescent="0.25">
      <c r="A7" s="220" t="s">
        <v>1052</v>
      </c>
      <c r="B7" s="220"/>
      <c r="C7" s="220"/>
      <c r="D7" s="220"/>
      <c r="E7" s="220"/>
      <c r="F7" s="220"/>
      <c r="G7" s="220"/>
      <c r="H7" s="220"/>
      <c r="I7" s="220"/>
    </row>
    <row r="9" spans="1:9" x14ac:dyDescent="0.25">
      <c r="A9" s="221" t="s">
        <v>1</v>
      </c>
      <c r="B9" s="221" t="s">
        <v>15</v>
      </c>
      <c r="C9" s="221" t="s">
        <v>188</v>
      </c>
      <c r="D9" s="221" t="s">
        <v>149</v>
      </c>
      <c r="E9" s="221" t="s">
        <v>191</v>
      </c>
      <c r="F9" s="222" t="s">
        <v>994</v>
      </c>
      <c r="G9" s="222" t="s">
        <v>995</v>
      </c>
      <c r="H9" s="222" t="s">
        <v>996</v>
      </c>
      <c r="I9" s="222" t="s">
        <v>997</v>
      </c>
    </row>
    <row r="10" spans="1:9" x14ac:dyDescent="0.25">
      <c r="A10" s="221"/>
      <c r="B10" s="221"/>
      <c r="C10" s="221"/>
      <c r="D10" s="221"/>
      <c r="E10" s="221"/>
      <c r="F10" s="222"/>
      <c r="G10" s="222"/>
      <c r="H10" s="222"/>
      <c r="I10" s="222"/>
    </row>
    <row r="11" spans="1:9" ht="72" customHeight="1" x14ac:dyDescent="0.25">
      <c r="A11" s="223">
        <v>1</v>
      </c>
      <c r="B11" s="224" t="s">
        <v>1027</v>
      </c>
      <c r="C11" s="223" t="s">
        <v>1028</v>
      </c>
      <c r="D11" s="223" t="s">
        <v>1029</v>
      </c>
      <c r="E11" s="140" t="s">
        <v>1038</v>
      </c>
      <c r="F11" s="131">
        <v>1</v>
      </c>
      <c r="G11" s="131">
        <v>3</v>
      </c>
      <c r="H11" s="146">
        <f>F11/G11*1</f>
        <v>0.33333333333333331</v>
      </c>
      <c r="I11" s="164" t="s">
        <v>1141</v>
      </c>
    </row>
    <row r="12" spans="1:9" ht="75.75" customHeight="1" x14ac:dyDescent="0.25">
      <c r="A12" s="223"/>
      <c r="B12" s="224"/>
      <c r="C12" s="223"/>
      <c r="D12" s="223"/>
      <c r="E12" s="141" t="s">
        <v>1154</v>
      </c>
      <c r="F12" s="147">
        <v>0</v>
      </c>
      <c r="G12" s="147">
        <v>3</v>
      </c>
      <c r="H12" s="146">
        <f>F12/G12*1</f>
        <v>0</v>
      </c>
      <c r="I12" s="165" t="s">
        <v>1142</v>
      </c>
    </row>
    <row r="13" spans="1:9" ht="80.25" customHeight="1" x14ac:dyDescent="0.25">
      <c r="A13" s="140">
        <v>2</v>
      </c>
      <c r="B13" s="142" t="s">
        <v>1030</v>
      </c>
      <c r="C13" s="140" t="s">
        <v>1031</v>
      </c>
      <c r="D13" s="140" t="s">
        <v>1032</v>
      </c>
      <c r="E13" s="140" t="s">
        <v>1039</v>
      </c>
      <c r="F13" s="147">
        <v>0</v>
      </c>
      <c r="G13" s="147">
        <v>1</v>
      </c>
      <c r="H13" s="146">
        <f t="shared" ref="H13:H14" si="0">F13/G13*1</f>
        <v>0</v>
      </c>
      <c r="I13" s="164" t="s">
        <v>1143</v>
      </c>
    </row>
    <row r="14" spans="1:9" ht="92.25" customHeight="1" x14ac:dyDescent="0.25">
      <c r="A14" s="140">
        <v>3</v>
      </c>
      <c r="B14" s="142" t="s">
        <v>1033</v>
      </c>
      <c r="C14" s="140" t="s">
        <v>1034</v>
      </c>
      <c r="D14" s="140" t="s">
        <v>1015</v>
      </c>
      <c r="E14" s="141" t="s">
        <v>1040</v>
      </c>
      <c r="F14" s="147">
        <v>1</v>
      </c>
      <c r="G14" s="147">
        <v>1</v>
      </c>
      <c r="H14" s="146">
        <f t="shared" si="0"/>
        <v>1</v>
      </c>
      <c r="I14" s="164" t="s">
        <v>1144</v>
      </c>
    </row>
    <row r="15" spans="1:9" ht="66" customHeight="1" x14ac:dyDescent="0.25">
      <c r="A15" s="140">
        <v>4</v>
      </c>
      <c r="B15" s="142" t="s">
        <v>1035</v>
      </c>
      <c r="C15" s="140" t="s">
        <v>1034</v>
      </c>
      <c r="D15" s="140" t="s">
        <v>1019</v>
      </c>
      <c r="E15" s="141" t="s">
        <v>1041</v>
      </c>
      <c r="F15" s="147">
        <v>1</v>
      </c>
      <c r="G15" s="147">
        <v>1</v>
      </c>
      <c r="H15" s="146">
        <f>F15/G15*1</f>
        <v>1</v>
      </c>
      <c r="I15" s="164" t="s">
        <v>1145</v>
      </c>
    </row>
    <row r="17" spans="6:8" ht="55.5" customHeight="1" x14ac:dyDescent="0.25">
      <c r="F17" s="217" t="s">
        <v>1007</v>
      </c>
      <c r="G17" s="217"/>
      <c r="H17" s="148">
        <f>AVERAGE(H11:H15)</f>
        <v>0.46666666666666662</v>
      </c>
    </row>
  </sheetData>
  <mergeCells count="15">
    <mergeCell ref="F17:G17"/>
    <mergeCell ref="D11:D12"/>
    <mergeCell ref="C11:C12"/>
    <mergeCell ref="B11:B12"/>
    <mergeCell ref="A9:A10"/>
    <mergeCell ref="B9:B10"/>
    <mergeCell ref="C9:C10"/>
    <mergeCell ref="D9:D10"/>
    <mergeCell ref="E9:E10"/>
    <mergeCell ref="A11:A12"/>
    <mergeCell ref="A7:I7"/>
    <mergeCell ref="F9:F10"/>
    <mergeCell ref="G9:G10"/>
    <mergeCell ref="H9:H10"/>
    <mergeCell ref="I9:I10"/>
  </mergeCells>
  <pageMargins left="0.7" right="0.7" top="0.75" bottom="0.75" header="0.3" footer="0.3"/>
  <pageSetup scale="3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66"/>
  </sheetPr>
  <dimension ref="A5:I14"/>
  <sheetViews>
    <sheetView view="pageBreakPreview" zoomScale="60" zoomScaleNormal="90" workbookViewId="0">
      <selection activeCell="I12" sqref="I12"/>
    </sheetView>
  </sheetViews>
  <sheetFormatPr baseColWidth="10" defaultRowHeight="15" x14ac:dyDescent="0.25"/>
  <cols>
    <col min="2" max="2" width="34.5703125" customWidth="1"/>
    <col min="3" max="3" width="20.5703125" customWidth="1"/>
    <col min="4" max="4" width="17.5703125" customWidth="1"/>
    <col min="5" max="5" width="18.28515625" customWidth="1"/>
    <col min="6" max="6" width="18.7109375" customWidth="1"/>
    <col min="7" max="7" width="20.42578125" customWidth="1"/>
    <col min="8" max="8" width="13.5703125" bestFit="1" customWidth="1"/>
    <col min="9" max="9" width="41.28515625" customWidth="1"/>
  </cols>
  <sheetData>
    <row r="5" spans="1:9" ht="15.75" x14ac:dyDescent="0.25">
      <c r="A5" s="220" t="s">
        <v>1060</v>
      </c>
      <c r="B5" s="220"/>
      <c r="C5" s="220"/>
      <c r="D5" s="220"/>
      <c r="E5" s="220"/>
      <c r="F5" s="220"/>
      <c r="G5" s="220"/>
      <c r="H5" s="220"/>
      <c r="I5" s="220"/>
    </row>
    <row r="7" spans="1:9" x14ac:dyDescent="0.25">
      <c r="A7" s="221" t="s">
        <v>1</v>
      </c>
      <c r="B7" s="221" t="s">
        <v>15</v>
      </c>
      <c r="C7" s="221" t="s">
        <v>188</v>
      </c>
      <c r="D7" s="221" t="s">
        <v>149</v>
      </c>
      <c r="E7" s="221" t="s">
        <v>191</v>
      </c>
      <c r="F7" s="222" t="s">
        <v>994</v>
      </c>
      <c r="G7" s="222" t="s">
        <v>995</v>
      </c>
      <c r="H7" s="222" t="s">
        <v>996</v>
      </c>
      <c r="I7" s="222" t="s">
        <v>997</v>
      </c>
    </row>
    <row r="8" spans="1:9" x14ac:dyDescent="0.25">
      <c r="A8" s="221"/>
      <c r="B8" s="221"/>
      <c r="C8" s="221"/>
      <c r="D8" s="221"/>
      <c r="E8" s="221"/>
      <c r="F8" s="222"/>
      <c r="G8" s="222"/>
      <c r="H8" s="222"/>
      <c r="I8" s="222"/>
    </row>
    <row r="9" spans="1:9" ht="108" customHeight="1" x14ac:dyDescent="0.25">
      <c r="A9" s="149">
        <v>1</v>
      </c>
      <c r="B9" s="150" t="s">
        <v>1042</v>
      </c>
      <c r="C9" s="149" t="s">
        <v>1043</v>
      </c>
      <c r="D9" s="149" t="s">
        <v>1010</v>
      </c>
      <c r="E9" s="151" t="s">
        <v>1053</v>
      </c>
      <c r="F9" s="131">
        <v>1</v>
      </c>
      <c r="G9" s="131">
        <v>3</v>
      </c>
      <c r="H9" s="146">
        <f>F9/G9*1</f>
        <v>0.33333333333333331</v>
      </c>
      <c r="I9" s="166" t="s">
        <v>1146</v>
      </c>
    </row>
    <row r="10" spans="1:9" ht="96" x14ac:dyDescent="0.25">
      <c r="A10" s="149">
        <v>2</v>
      </c>
      <c r="B10" s="150" t="s">
        <v>1044</v>
      </c>
      <c r="C10" s="149" t="s">
        <v>1043</v>
      </c>
      <c r="D10" s="149" t="s">
        <v>1045</v>
      </c>
      <c r="E10" s="149" t="s">
        <v>1054</v>
      </c>
      <c r="F10" s="131">
        <v>1</v>
      </c>
      <c r="G10" s="131">
        <v>3</v>
      </c>
      <c r="H10" s="146">
        <f t="shared" ref="H10:H12" si="0">F10/G10*1</f>
        <v>0.33333333333333331</v>
      </c>
      <c r="I10" s="167" t="s">
        <v>1147</v>
      </c>
    </row>
    <row r="11" spans="1:9" ht="60" x14ac:dyDescent="0.25">
      <c r="A11" s="149">
        <v>3</v>
      </c>
      <c r="B11" s="150" t="s">
        <v>1046</v>
      </c>
      <c r="C11" s="149" t="s">
        <v>1047</v>
      </c>
      <c r="D11" s="149" t="s">
        <v>1048</v>
      </c>
      <c r="E11" s="149" t="s">
        <v>1055</v>
      </c>
      <c r="F11" s="131">
        <v>0</v>
      </c>
      <c r="G11" s="131">
        <v>3</v>
      </c>
      <c r="H11" s="146">
        <f t="shared" si="0"/>
        <v>0</v>
      </c>
      <c r="I11" s="130" t="s">
        <v>1111</v>
      </c>
    </row>
    <row r="12" spans="1:9" ht="72" x14ac:dyDescent="0.25">
      <c r="A12" s="149">
        <v>4</v>
      </c>
      <c r="B12" s="150" t="s">
        <v>1049</v>
      </c>
      <c r="C12" s="149" t="s">
        <v>1043</v>
      </c>
      <c r="D12" s="149" t="s">
        <v>1050</v>
      </c>
      <c r="E12" s="149" t="s">
        <v>1051</v>
      </c>
      <c r="F12" s="131">
        <v>1</v>
      </c>
      <c r="G12" s="131">
        <v>1</v>
      </c>
      <c r="H12" s="146">
        <f t="shared" si="0"/>
        <v>1</v>
      </c>
      <c r="I12" s="130" t="s">
        <v>1106</v>
      </c>
    </row>
    <row r="14" spans="1:9" ht="37.5" x14ac:dyDescent="0.25">
      <c r="F14" s="217" t="s">
        <v>1007</v>
      </c>
      <c r="G14" s="217"/>
      <c r="H14" s="148">
        <f>AVERAGE(H9:H12)</f>
        <v>0.41666666666666663</v>
      </c>
    </row>
  </sheetData>
  <mergeCells count="11">
    <mergeCell ref="G7:G8"/>
    <mergeCell ref="H7:H8"/>
    <mergeCell ref="I7:I8"/>
    <mergeCell ref="F14:G14"/>
    <mergeCell ref="A5:I5"/>
    <mergeCell ref="F7:F8"/>
    <mergeCell ref="A7:A8"/>
    <mergeCell ref="B7:B8"/>
    <mergeCell ref="C7:C8"/>
    <mergeCell ref="D7:D8"/>
    <mergeCell ref="E7:E8"/>
  </mergeCells>
  <pageMargins left="0.7" right="0.7" top="0.75" bottom="0.75" header="0.3" footer="0.3"/>
  <pageSetup paperSize="9" scale="4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7:I14"/>
  <sheetViews>
    <sheetView view="pageBreakPreview" zoomScale="60" zoomScaleNormal="100" workbookViewId="0">
      <selection activeCell="G1" sqref="G1"/>
    </sheetView>
  </sheetViews>
  <sheetFormatPr baseColWidth="10" defaultRowHeight="15" x14ac:dyDescent="0.25"/>
  <cols>
    <col min="2" max="2" width="24.85546875" customWidth="1"/>
    <col min="3" max="3" width="29.28515625" customWidth="1"/>
    <col min="5" max="5" width="26" customWidth="1"/>
    <col min="7" max="7" width="15.42578125" customWidth="1"/>
    <col min="8" max="8" width="13.5703125" bestFit="1" customWidth="1"/>
    <col min="9" max="9" width="16.85546875" customWidth="1"/>
  </cols>
  <sheetData>
    <row r="7" spans="1:9" ht="15.75" x14ac:dyDescent="0.25">
      <c r="A7" s="220" t="s">
        <v>1064</v>
      </c>
      <c r="B7" s="220"/>
      <c r="C7" s="220"/>
      <c r="D7" s="220"/>
      <c r="E7" s="220"/>
      <c r="F7" s="220"/>
      <c r="G7" s="220"/>
      <c r="H7" s="220"/>
      <c r="I7" s="220"/>
    </row>
    <row r="9" spans="1:9" x14ac:dyDescent="0.25">
      <c r="A9" s="226" t="s">
        <v>1</v>
      </c>
      <c r="B9" s="226" t="s">
        <v>15</v>
      </c>
      <c r="C9" s="226" t="s">
        <v>188</v>
      </c>
      <c r="D9" s="226" t="s">
        <v>149</v>
      </c>
      <c r="E9" s="226" t="s">
        <v>191</v>
      </c>
      <c r="F9" s="225" t="s">
        <v>994</v>
      </c>
      <c r="G9" s="225" t="s">
        <v>995</v>
      </c>
      <c r="H9" s="225" t="s">
        <v>996</v>
      </c>
      <c r="I9" s="225" t="s">
        <v>997</v>
      </c>
    </row>
    <row r="10" spans="1:9" x14ac:dyDescent="0.25">
      <c r="A10" s="226"/>
      <c r="B10" s="226"/>
      <c r="C10" s="226"/>
      <c r="D10" s="226"/>
      <c r="E10" s="226"/>
      <c r="F10" s="225"/>
      <c r="G10" s="225"/>
      <c r="H10" s="225"/>
      <c r="I10" s="225"/>
    </row>
    <row r="11" spans="1:9" ht="57" customHeight="1" x14ac:dyDescent="0.25">
      <c r="A11" s="149">
        <v>1</v>
      </c>
      <c r="B11" s="150" t="s">
        <v>1056</v>
      </c>
      <c r="C11" s="149" t="s">
        <v>1061</v>
      </c>
      <c r="D11" s="149" t="s">
        <v>235</v>
      </c>
      <c r="E11" s="151" t="s">
        <v>1062</v>
      </c>
      <c r="F11" s="131">
        <v>2</v>
      </c>
      <c r="G11" s="131">
        <v>3</v>
      </c>
      <c r="H11" s="146">
        <f>F11/G11*1</f>
        <v>0.66666666666666663</v>
      </c>
      <c r="I11" s="168" t="s">
        <v>1148</v>
      </c>
    </row>
    <row r="12" spans="1:9" ht="76.5" customHeight="1" x14ac:dyDescent="0.25">
      <c r="A12" s="149">
        <v>2</v>
      </c>
      <c r="B12" s="150" t="s">
        <v>1058</v>
      </c>
      <c r="C12" s="149" t="s">
        <v>1057</v>
      </c>
      <c r="D12" s="149" t="s">
        <v>1059</v>
      </c>
      <c r="E12" s="151" t="s">
        <v>1063</v>
      </c>
      <c r="F12" s="131">
        <v>1</v>
      </c>
      <c r="G12" s="131">
        <v>3</v>
      </c>
      <c r="H12" s="146">
        <f>F12/G12*1</f>
        <v>0.33333333333333331</v>
      </c>
      <c r="I12" s="58" t="s">
        <v>1149</v>
      </c>
    </row>
    <row r="14" spans="1:9" ht="47.25" customHeight="1" x14ac:dyDescent="0.25">
      <c r="F14" s="217" t="s">
        <v>1007</v>
      </c>
      <c r="G14" s="217"/>
      <c r="H14" s="148">
        <f>AVERAGE(H11:H12)</f>
        <v>0.5</v>
      </c>
    </row>
  </sheetData>
  <mergeCells count="11">
    <mergeCell ref="F14:G14"/>
    <mergeCell ref="A9:A10"/>
    <mergeCell ref="B9:B10"/>
    <mergeCell ref="C9:C10"/>
    <mergeCell ref="D9:D10"/>
    <mergeCell ref="E9:E10"/>
    <mergeCell ref="A7:I7"/>
    <mergeCell ref="F9:F10"/>
    <mergeCell ref="G9:G10"/>
    <mergeCell ref="H9:H10"/>
    <mergeCell ref="I9:I10"/>
  </mergeCells>
  <pageMargins left="0.7" right="0.7" top="0.75" bottom="0.75" header="0.3" footer="0.3"/>
  <pageSetup paperSize="9"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6:I14"/>
  <sheetViews>
    <sheetView topLeftCell="F6" zoomScaleNormal="100" workbookViewId="0">
      <selection activeCell="N12" sqref="N12"/>
    </sheetView>
  </sheetViews>
  <sheetFormatPr baseColWidth="10" defaultRowHeight="15" x14ac:dyDescent="0.25"/>
  <cols>
    <col min="2" max="2" width="34" customWidth="1"/>
    <col min="3" max="3" width="21.7109375" customWidth="1"/>
    <col min="4" max="4" width="21.5703125" customWidth="1"/>
    <col min="5" max="5" width="31.5703125" customWidth="1"/>
    <col min="7" max="7" width="13.7109375" customWidth="1"/>
    <col min="8" max="8" width="13.5703125" bestFit="1" customWidth="1"/>
    <col min="9" max="9" width="19.85546875" customWidth="1"/>
  </cols>
  <sheetData>
    <row r="6" spans="1:9" ht="15.75" x14ac:dyDescent="0.25">
      <c r="A6" s="220" t="s">
        <v>1065</v>
      </c>
      <c r="B6" s="220"/>
      <c r="C6" s="220"/>
      <c r="D6" s="220"/>
      <c r="E6" s="220"/>
      <c r="F6" s="220"/>
      <c r="G6" s="220"/>
      <c r="H6" s="220"/>
      <c r="I6" s="220"/>
    </row>
    <row r="8" spans="1:9" ht="15.75" customHeight="1" x14ac:dyDescent="0.25">
      <c r="A8" s="227" t="s">
        <v>1</v>
      </c>
      <c r="B8" s="227" t="s">
        <v>15</v>
      </c>
      <c r="C8" s="227" t="s">
        <v>188</v>
      </c>
      <c r="D8" s="227" t="s">
        <v>149</v>
      </c>
      <c r="E8" s="227" t="s">
        <v>191</v>
      </c>
      <c r="F8" s="225" t="s">
        <v>994</v>
      </c>
      <c r="G8" s="225" t="s">
        <v>995</v>
      </c>
      <c r="H8" s="225" t="s">
        <v>996</v>
      </c>
      <c r="I8" s="225" t="s">
        <v>997</v>
      </c>
    </row>
    <row r="9" spans="1:9" x14ac:dyDescent="0.25">
      <c r="A9" s="227"/>
      <c r="B9" s="227"/>
      <c r="C9" s="227"/>
      <c r="D9" s="227"/>
      <c r="E9" s="227"/>
      <c r="F9" s="225"/>
      <c r="G9" s="225"/>
      <c r="H9" s="225"/>
      <c r="I9" s="225"/>
    </row>
    <row r="10" spans="1:9" ht="93.75" customHeight="1" x14ac:dyDescent="0.25">
      <c r="A10" s="123">
        <v>1</v>
      </c>
      <c r="B10" s="142" t="s">
        <v>1066</v>
      </c>
      <c r="C10" s="123" t="s">
        <v>549</v>
      </c>
      <c r="D10" s="123" t="s">
        <v>1029</v>
      </c>
      <c r="E10" s="123" t="s">
        <v>1072</v>
      </c>
      <c r="F10" s="131">
        <v>1</v>
      </c>
      <c r="G10" s="131">
        <v>3</v>
      </c>
      <c r="H10" s="146">
        <f>F10/G10*1</f>
        <v>0.33333333333333331</v>
      </c>
      <c r="I10" s="164" t="s">
        <v>1150</v>
      </c>
    </row>
    <row r="11" spans="1:9" ht="120.75" x14ac:dyDescent="0.25">
      <c r="A11" s="123">
        <v>2</v>
      </c>
      <c r="B11" s="142" t="s">
        <v>1067</v>
      </c>
      <c r="C11" s="123" t="s">
        <v>1068</v>
      </c>
      <c r="D11" s="123" t="s">
        <v>1029</v>
      </c>
      <c r="E11" s="123" t="s">
        <v>1073</v>
      </c>
      <c r="F11" s="131">
        <v>1</v>
      </c>
      <c r="G11" s="131">
        <v>3</v>
      </c>
      <c r="H11" s="146">
        <f>F11/G11*1</f>
        <v>0.33333333333333331</v>
      </c>
      <c r="I11" s="164" t="s">
        <v>1151</v>
      </c>
    </row>
    <row r="12" spans="1:9" ht="75.75" x14ac:dyDescent="0.25">
      <c r="A12" s="123">
        <v>3</v>
      </c>
      <c r="B12" s="142" t="s">
        <v>1069</v>
      </c>
      <c r="C12" s="123" t="s">
        <v>1070</v>
      </c>
      <c r="D12" s="123" t="s">
        <v>1071</v>
      </c>
      <c r="E12" s="152" t="s">
        <v>1074</v>
      </c>
      <c r="F12" s="131">
        <v>0</v>
      </c>
      <c r="G12" s="131">
        <v>3</v>
      </c>
      <c r="H12" s="146">
        <f>F12/G12*1</f>
        <v>0</v>
      </c>
      <c r="I12" s="164" t="s">
        <v>1152</v>
      </c>
    </row>
    <row r="14" spans="1:9" ht="37.5" x14ac:dyDescent="0.25">
      <c r="F14" s="217" t="s">
        <v>1007</v>
      </c>
      <c r="G14" s="217"/>
      <c r="H14" s="148">
        <f>AVERAGE(H10:H12)</f>
        <v>0.22222222222222221</v>
      </c>
    </row>
  </sheetData>
  <mergeCells count="11">
    <mergeCell ref="F14:G14"/>
    <mergeCell ref="A6:I6"/>
    <mergeCell ref="A8:A9"/>
    <mergeCell ref="B8:B9"/>
    <mergeCell ref="C8:C9"/>
    <mergeCell ref="D8:D9"/>
    <mergeCell ref="E8:E9"/>
    <mergeCell ref="F8:F9"/>
    <mergeCell ref="G8:G9"/>
    <mergeCell ref="H8:H9"/>
    <mergeCell ref="I8:I9"/>
  </mergeCells>
  <pageMargins left="0.7" right="0.7" top="0.75" bottom="0.75" header="0.3" footer="0.3"/>
  <pageSetup paperSize="9" scale="4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00"/>
  </sheetPr>
  <dimension ref="A1:C9"/>
  <sheetViews>
    <sheetView zoomScaleNormal="100" workbookViewId="0">
      <selection activeCell="C2" sqref="C2"/>
    </sheetView>
  </sheetViews>
  <sheetFormatPr baseColWidth="10" defaultRowHeight="15" x14ac:dyDescent="0.25"/>
  <cols>
    <col min="2" max="2" width="40" customWidth="1"/>
    <col min="3" max="3" width="38.85546875" customWidth="1"/>
  </cols>
  <sheetData>
    <row r="1" spans="1:3" ht="15.75" x14ac:dyDescent="0.25">
      <c r="A1" s="154" t="s">
        <v>125</v>
      </c>
      <c r="B1" s="154" t="s">
        <v>1075</v>
      </c>
      <c r="C1" s="154" t="s">
        <v>1076</v>
      </c>
    </row>
    <row r="2" spans="1:3" ht="15.75" x14ac:dyDescent="0.25">
      <c r="A2" s="155">
        <v>1</v>
      </c>
      <c r="B2" s="57" t="s">
        <v>1077</v>
      </c>
      <c r="C2" s="153">
        <f>Mapa_de_Riesgo!AC15</f>
        <v>0.75925925925925941</v>
      </c>
    </row>
    <row r="3" spans="1:3" ht="15.75" x14ac:dyDescent="0.25">
      <c r="A3" s="155">
        <v>2</v>
      </c>
      <c r="B3" s="57" t="s">
        <v>1083</v>
      </c>
      <c r="C3" s="153">
        <f>Integridad!$H$20</f>
        <v>0.5</v>
      </c>
    </row>
    <row r="4" spans="1:3" ht="15.75" x14ac:dyDescent="0.25">
      <c r="A4" s="155">
        <v>3</v>
      </c>
      <c r="B4" s="57" t="s">
        <v>1078</v>
      </c>
      <c r="C4" s="153">
        <f>Antitrámites!H17</f>
        <v>0.46666666666666662</v>
      </c>
    </row>
    <row r="5" spans="1:3" ht="15.75" x14ac:dyDescent="0.25">
      <c r="A5" s="155">
        <v>4</v>
      </c>
      <c r="B5" s="57" t="s">
        <v>1079</v>
      </c>
      <c r="C5" s="153">
        <f>'Rendición de Cuentas'!H14</f>
        <v>0.41666666666666663</v>
      </c>
    </row>
    <row r="6" spans="1:3" ht="15.75" x14ac:dyDescent="0.25">
      <c r="A6" s="155">
        <v>5</v>
      </c>
      <c r="B6" s="57" t="s">
        <v>1081</v>
      </c>
      <c r="C6" s="153">
        <f>Transparencia!H14</f>
        <v>0.5</v>
      </c>
    </row>
    <row r="7" spans="1:3" ht="15.75" x14ac:dyDescent="0.25">
      <c r="A7" s="155">
        <v>6</v>
      </c>
      <c r="B7" s="57" t="s">
        <v>1080</v>
      </c>
      <c r="C7" s="153">
        <f>'Atención al Ciudadano'!H14</f>
        <v>0.22222222222222221</v>
      </c>
    </row>
    <row r="8" spans="1:3" ht="15.75" x14ac:dyDescent="0.25">
      <c r="A8" s="228" t="s">
        <v>1082</v>
      </c>
      <c r="B8" s="228"/>
      <c r="C8" s="156">
        <f>AVERAGE(C2:C7)</f>
        <v>0.47746913580246919</v>
      </c>
    </row>
    <row r="9" spans="1:3" ht="15.75" x14ac:dyDescent="0.25">
      <c r="B9" s="157" t="s">
        <v>1084</v>
      </c>
      <c r="C9" s="158">
        <f>100%-C8</f>
        <v>0.52253086419753081</v>
      </c>
    </row>
  </sheetData>
  <mergeCells count="1">
    <mergeCell ref="A8:B8"/>
  </mergeCells>
  <pageMargins left="0.7" right="0.7" top="0.75" bottom="0.75" header="0.3" footer="0.3"/>
  <pageSetup paperSize="9" scale="51"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9CC00"/>
  </sheetPr>
  <dimension ref="A1:G62"/>
  <sheetViews>
    <sheetView topLeftCell="A4" zoomScale="62" zoomScaleNormal="62" zoomScaleSheetLayoutView="120" workbookViewId="0">
      <selection activeCell="C19" sqref="C19"/>
    </sheetView>
  </sheetViews>
  <sheetFormatPr baseColWidth="10" defaultRowHeight="15" x14ac:dyDescent="0.2"/>
  <cols>
    <col min="1" max="1" width="42.140625" style="1" customWidth="1"/>
    <col min="2" max="2" width="6.140625" style="1" customWidth="1"/>
    <col min="3" max="3" width="61.5703125" style="1" customWidth="1"/>
    <col min="4" max="16384" width="11.42578125" style="1"/>
  </cols>
  <sheetData>
    <row r="1" spans="1:7" x14ac:dyDescent="0.2">
      <c r="A1" s="229" t="s">
        <v>281</v>
      </c>
      <c r="B1" s="229"/>
      <c r="C1" s="229"/>
      <c r="D1" s="229"/>
      <c r="E1" s="229"/>
      <c r="F1" s="229"/>
      <c r="G1" s="229"/>
    </row>
    <row r="2" spans="1:7" x14ac:dyDescent="0.2">
      <c r="A2" s="229"/>
      <c r="B2" s="229"/>
      <c r="C2" s="229"/>
      <c r="D2" s="229"/>
      <c r="E2" s="229"/>
      <c r="F2" s="229"/>
      <c r="G2" s="229"/>
    </row>
    <row r="3" spans="1:7" x14ac:dyDescent="0.2">
      <c r="A3" s="229"/>
      <c r="B3" s="229"/>
      <c r="C3" s="229"/>
      <c r="D3" s="229"/>
      <c r="E3" s="229"/>
      <c r="F3" s="229"/>
      <c r="G3" s="229"/>
    </row>
    <row r="4" spans="1:7" x14ac:dyDescent="0.2">
      <c r="A4" s="229"/>
      <c r="B4" s="229"/>
      <c r="C4" s="229"/>
      <c r="D4" s="229"/>
      <c r="E4" s="229"/>
      <c r="F4" s="229"/>
      <c r="G4" s="229"/>
    </row>
    <row r="5" spans="1:7" x14ac:dyDescent="0.2">
      <c r="A5" s="229"/>
      <c r="B5" s="229"/>
      <c r="C5" s="229"/>
      <c r="D5" s="229"/>
      <c r="E5" s="229"/>
      <c r="F5" s="229"/>
      <c r="G5" s="229"/>
    </row>
    <row r="6" spans="1:7" x14ac:dyDescent="0.2">
      <c r="A6" s="229"/>
      <c r="B6" s="229"/>
      <c r="C6" s="229"/>
      <c r="D6" s="229"/>
      <c r="E6" s="229"/>
      <c r="F6" s="229"/>
      <c r="G6" s="229"/>
    </row>
    <row r="7" spans="1:7" x14ac:dyDescent="0.2">
      <c r="A7" s="229"/>
      <c r="B7" s="229"/>
      <c r="C7" s="229"/>
      <c r="D7" s="229"/>
      <c r="E7" s="229"/>
      <c r="F7" s="229"/>
      <c r="G7" s="229"/>
    </row>
    <row r="8" spans="1:7" x14ac:dyDescent="0.2">
      <c r="A8" s="229"/>
      <c r="B8" s="229"/>
      <c r="C8" s="229"/>
      <c r="D8" s="229"/>
      <c r="E8" s="229"/>
      <c r="F8" s="229"/>
      <c r="G8" s="229"/>
    </row>
    <row r="9" spans="1:7" x14ac:dyDescent="0.2">
      <c r="B9" s="229"/>
      <c r="C9" s="229"/>
      <c r="D9" s="229"/>
      <c r="E9" s="229"/>
      <c r="F9" s="229"/>
      <c r="G9" s="229"/>
    </row>
    <row r="10" spans="1:7" ht="15.75" x14ac:dyDescent="0.25">
      <c r="A10" s="234" t="s">
        <v>233</v>
      </c>
      <c r="B10" s="236" t="s">
        <v>1</v>
      </c>
      <c r="C10" s="234" t="s">
        <v>118</v>
      </c>
      <c r="D10" s="235" t="s">
        <v>192</v>
      </c>
      <c r="E10" s="235"/>
      <c r="F10" s="235"/>
      <c r="G10" s="235"/>
    </row>
    <row r="11" spans="1:7" ht="38.25" x14ac:dyDescent="0.2">
      <c r="A11" s="234"/>
      <c r="B11" s="236"/>
      <c r="C11" s="234"/>
      <c r="D11" s="82" t="s">
        <v>119</v>
      </c>
      <c r="E11" s="82" t="s">
        <v>120</v>
      </c>
      <c r="F11" s="82" t="s">
        <v>121</v>
      </c>
      <c r="G11" s="82" t="s">
        <v>122</v>
      </c>
    </row>
    <row r="12" spans="1:7" ht="60" x14ac:dyDescent="0.2">
      <c r="A12" s="230" t="s">
        <v>945</v>
      </c>
      <c r="B12" s="83">
        <v>1</v>
      </c>
      <c r="C12" s="73" t="s">
        <v>283</v>
      </c>
      <c r="D12" s="110" t="s">
        <v>26</v>
      </c>
      <c r="E12" s="110" t="s">
        <v>26</v>
      </c>
      <c r="F12" s="110" t="s">
        <v>26</v>
      </c>
      <c r="G12" s="110" t="s">
        <v>26</v>
      </c>
    </row>
    <row r="13" spans="1:7" ht="90" x14ac:dyDescent="0.2">
      <c r="A13" s="231"/>
      <c r="B13" s="83">
        <v>2</v>
      </c>
      <c r="C13" s="72" t="s">
        <v>254</v>
      </c>
      <c r="D13" s="110" t="s">
        <v>26</v>
      </c>
      <c r="E13" s="110" t="s">
        <v>26</v>
      </c>
      <c r="F13" s="110" t="s">
        <v>26</v>
      </c>
      <c r="G13" s="110" t="s">
        <v>26</v>
      </c>
    </row>
    <row r="14" spans="1:7" ht="60" x14ac:dyDescent="0.2">
      <c r="A14" s="11" t="s">
        <v>946</v>
      </c>
      <c r="B14" s="83">
        <v>3</v>
      </c>
      <c r="C14" s="73" t="s">
        <v>282</v>
      </c>
      <c r="D14" s="110" t="s">
        <v>26</v>
      </c>
      <c r="E14" s="110" t="s">
        <v>26</v>
      </c>
      <c r="F14" s="110" t="s">
        <v>26</v>
      </c>
      <c r="G14" s="110" t="s">
        <v>26</v>
      </c>
    </row>
    <row r="15" spans="1:7" ht="60" x14ac:dyDescent="0.2">
      <c r="A15" s="211" t="s">
        <v>947</v>
      </c>
      <c r="B15" s="83">
        <v>4</v>
      </c>
      <c r="C15" s="54" t="s">
        <v>298</v>
      </c>
      <c r="D15" s="110" t="s">
        <v>26</v>
      </c>
      <c r="E15" s="110" t="s">
        <v>26</v>
      </c>
      <c r="F15" s="110" t="s">
        <v>26</v>
      </c>
      <c r="G15" s="110" t="s">
        <v>26</v>
      </c>
    </row>
    <row r="16" spans="1:7" ht="75" x14ac:dyDescent="0.2">
      <c r="A16" s="211"/>
      <c r="B16" s="83">
        <v>5</v>
      </c>
      <c r="C16" s="73" t="s">
        <v>316</v>
      </c>
      <c r="D16" s="110" t="s">
        <v>26</v>
      </c>
      <c r="E16" s="110" t="s">
        <v>26</v>
      </c>
      <c r="F16" s="110" t="s">
        <v>26</v>
      </c>
      <c r="G16" s="110" t="s">
        <v>26</v>
      </c>
    </row>
    <row r="17" spans="1:7" ht="60" x14ac:dyDescent="0.2">
      <c r="A17" s="230" t="s">
        <v>948</v>
      </c>
      <c r="B17" s="83">
        <v>6</v>
      </c>
      <c r="C17" s="108" t="s">
        <v>318</v>
      </c>
      <c r="D17" s="110" t="s">
        <v>26</v>
      </c>
      <c r="E17" s="110" t="s">
        <v>26</v>
      </c>
      <c r="F17" s="110" t="s">
        <v>26</v>
      </c>
      <c r="G17" s="110" t="s">
        <v>26</v>
      </c>
    </row>
    <row r="18" spans="1:7" ht="45" x14ac:dyDescent="0.2">
      <c r="A18" s="231"/>
      <c r="B18" s="83">
        <v>7</v>
      </c>
      <c r="C18" s="108" t="s">
        <v>319</v>
      </c>
      <c r="D18" s="110" t="s">
        <v>26</v>
      </c>
      <c r="E18" s="110" t="s">
        <v>26</v>
      </c>
      <c r="F18" s="110" t="s">
        <v>26</v>
      </c>
      <c r="G18" s="110" t="s">
        <v>26</v>
      </c>
    </row>
    <row r="19" spans="1:7" ht="75" x14ac:dyDescent="0.2">
      <c r="A19" s="230" t="s">
        <v>949</v>
      </c>
      <c r="B19" s="83">
        <v>8</v>
      </c>
      <c r="C19" s="9" t="s">
        <v>320</v>
      </c>
      <c r="D19" s="110" t="s">
        <v>26</v>
      </c>
      <c r="E19" s="110" t="s">
        <v>26</v>
      </c>
      <c r="F19" s="110" t="s">
        <v>26</v>
      </c>
      <c r="G19" s="110" t="s">
        <v>26</v>
      </c>
    </row>
    <row r="20" spans="1:7" ht="45" x14ac:dyDescent="0.2">
      <c r="A20" s="232"/>
      <c r="B20" s="83">
        <v>9</v>
      </c>
      <c r="C20" s="9" t="s">
        <v>379</v>
      </c>
      <c r="D20" s="110" t="s">
        <v>26</v>
      </c>
      <c r="E20" s="110" t="s">
        <v>26</v>
      </c>
      <c r="F20" s="110" t="s">
        <v>26</v>
      </c>
      <c r="G20" s="110" t="s">
        <v>26</v>
      </c>
    </row>
    <row r="21" spans="1:7" ht="45" x14ac:dyDescent="0.2">
      <c r="A21" s="232"/>
      <c r="B21" s="83">
        <v>10</v>
      </c>
      <c r="C21" s="9" t="s">
        <v>380</v>
      </c>
      <c r="D21" s="110" t="s">
        <v>26</v>
      </c>
      <c r="E21" s="110" t="s">
        <v>26</v>
      </c>
      <c r="F21" s="110" t="s">
        <v>26</v>
      </c>
      <c r="G21" s="110" t="s">
        <v>26</v>
      </c>
    </row>
    <row r="22" spans="1:7" ht="75" x14ac:dyDescent="0.2">
      <c r="A22" s="232"/>
      <c r="B22" s="83">
        <v>11</v>
      </c>
      <c r="C22" s="9" t="s">
        <v>381</v>
      </c>
      <c r="D22" s="110" t="s">
        <v>26</v>
      </c>
      <c r="E22" s="110" t="s">
        <v>26</v>
      </c>
      <c r="F22" s="110" t="s">
        <v>26</v>
      </c>
      <c r="G22" s="110" t="s">
        <v>26</v>
      </c>
    </row>
    <row r="23" spans="1:7" ht="45" x14ac:dyDescent="0.2">
      <c r="A23" s="232"/>
      <c r="B23" s="83">
        <v>12</v>
      </c>
      <c r="C23" s="9" t="s">
        <v>382</v>
      </c>
      <c r="D23" s="110" t="s">
        <v>26</v>
      </c>
      <c r="E23" s="110" t="s">
        <v>26</v>
      </c>
      <c r="F23" s="110" t="s">
        <v>26</v>
      </c>
      <c r="G23" s="110" t="s">
        <v>26</v>
      </c>
    </row>
    <row r="24" spans="1:7" ht="45" x14ac:dyDescent="0.2">
      <c r="A24" s="231"/>
      <c r="B24" s="83">
        <v>13</v>
      </c>
      <c r="C24" s="9" t="s">
        <v>383</v>
      </c>
      <c r="D24" s="110" t="s">
        <v>26</v>
      </c>
      <c r="E24" s="110" t="s">
        <v>26</v>
      </c>
      <c r="F24" s="110" t="s">
        <v>26</v>
      </c>
      <c r="G24" s="110" t="s">
        <v>26</v>
      </c>
    </row>
    <row r="25" spans="1:7" ht="85.5" customHeight="1" x14ac:dyDescent="0.2">
      <c r="A25" s="211" t="s">
        <v>951</v>
      </c>
      <c r="B25" s="83">
        <v>14</v>
      </c>
      <c r="C25" s="108" t="s">
        <v>455</v>
      </c>
      <c r="D25" s="110" t="s">
        <v>26</v>
      </c>
      <c r="E25" s="110" t="s">
        <v>26</v>
      </c>
      <c r="F25" s="110" t="s">
        <v>26</v>
      </c>
      <c r="G25" s="110" t="s">
        <v>26</v>
      </c>
    </row>
    <row r="26" spans="1:7" ht="64.5" customHeight="1" x14ac:dyDescent="0.2">
      <c r="A26" s="211"/>
      <c r="B26" s="83">
        <v>15</v>
      </c>
      <c r="C26" s="108" t="s">
        <v>456</v>
      </c>
      <c r="D26" s="110" t="s">
        <v>26</v>
      </c>
      <c r="E26" s="110" t="s">
        <v>26</v>
      </c>
      <c r="F26" s="110" t="s">
        <v>26</v>
      </c>
      <c r="G26" s="110" t="s">
        <v>26</v>
      </c>
    </row>
    <row r="27" spans="1:7" ht="45" x14ac:dyDescent="0.2">
      <c r="A27" s="211"/>
      <c r="B27" s="83">
        <v>16</v>
      </c>
      <c r="C27" s="108" t="s">
        <v>457</v>
      </c>
      <c r="D27" s="110" t="s">
        <v>26</v>
      </c>
      <c r="E27" s="110" t="s">
        <v>26</v>
      </c>
      <c r="F27" s="110" t="s">
        <v>26</v>
      </c>
      <c r="G27" s="110" t="s">
        <v>26</v>
      </c>
    </row>
    <row r="28" spans="1:7" ht="110.25" customHeight="1" x14ac:dyDescent="0.2">
      <c r="A28" s="230" t="s">
        <v>952</v>
      </c>
      <c r="B28" s="83">
        <v>17</v>
      </c>
      <c r="C28" s="115" t="s">
        <v>491</v>
      </c>
      <c r="D28" s="110" t="s">
        <v>26</v>
      </c>
      <c r="E28" s="110" t="s">
        <v>26</v>
      </c>
      <c r="F28" s="110" t="s">
        <v>26</v>
      </c>
      <c r="G28" s="110" t="s">
        <v>26</v>
      </c>
    </row>
    <row r="29" spans="1:7" ht="111.75" customHeight="1" x14ac:dyDescent="0.2">
      <c r="A29" s="232"/>
      <c r="B29" s="83">
        <v>18</v>
      </c>
      <c r="C29" s="115" t="s">
        <v>490</v>
      </c>
      <c r="D29" s="110" t="s">
        <v>26</v>
      </c>
      <c r="E29" s="110" t="s">
        <v>26</v>
      </c>
      <c r="F29" s="110" t="s">
        <v>26</v>
      </c>
      <c r="G29" s="110" t="s">
        <v>26</v>
      </c>
    </row>
    <row r="30" spans="1:7" ht="60" x14ac:dyDescent="0.2">
      <c r="A30" s="232"/>
      <c r="B30" s="83">
        <v>19</v>
      </c>
      <c r="C30" s="73" t="s">
        <v>486</v>
      </c>
      <c r="D30" s="110" t="s">
        <v>26</v>
      </c>
      <c r="E30" s="110" t="s">
        <v>26</v>
      </c>
      <c r="F30" s="110" t="s">
        <v>26</v>
      </c>
      <c r="G30" s="110" t="s">
        <v>26</v>
      </c>
    </row>
    <row r="31" spans="1:7" ht="90" x14ac:dyDescent="0.2">
      <c r="A31" s="232"/>
      <c r="B31" s="83">
        <v>20</v>
      </c>
      <c r="C31" s="108" t="s">
        <v>497</v>
      </c>
      <c r="D31" s="110" t="s">
        <v>26</v>
      </c>
      <c r="E31" s="110" t="s">
        <v>26</v>
      </c>
      <c r="F31" s="110" t="s">
        <v>26</v>
      </c>
      <c r="G31" s="110" t="s">
        <v>26</v>
      </c>
    </row>
    <row r="32" spans="1:7" ht="60" x14ac:dyDescent="0.2">
      <c r="A32" s="232"/>
      <c r="B32" s="83">
        <v>21</v>
      </c>
      <c r="C32" s="68" t="s">
        <v>498</v>
      </c>
      <c r="D32" s="110" t="s">
        <v>26</v>
      </c>
      <c r="E32" s="110" t="s">
        <v>26</v>
      </c>
      <c r="F32" s="110" t="s">
        <v>26</v>
      </c>
      <c r="G32" s="110" t="s">
        <v>26</v>
      </c>
    </row>
    <row r="33" spans="1:7" ht="60" x14ac:dyDescent="0.2">
      <c r="A33" s="232"/>
      <c r="B33" s="83">
        <v>22</v>
      </c>
      <c r="C33" s="68" t="s">
        <v>499</v>
      </c>
      <c r="D33" s="110" t="s">
        <v>26</v>
      </c>
      <c r="E33" s="110" t="s">
        <v>26</v>
      </c>
      <c r="F33" s="110" t="s">
        <v>26</v>
      </c>
      <c r="G33" s="110" t="s">
        <v>26</v>
      </c>
    </row>
    <row r="34" spans="1:7" ht="75" x14ac:dyDescent="0.2">
      <c r="A34" s="231"/>
      <c r="B34" s="83">
        <v>23</v>
      </c>
      <c r="C34" s="73" t="s">
        <v>500</v>
      </c>
      <c r="D34" s="110" t="s">
        <v>26</v>
      </c>
      <c r="E34" s="110" t="s">
        <v>26</v>
      </c>
      <c r="F34" s="110" t="s">
        <v>26</v>
      </c>
      <c r="G34" s="110" t="s">
        <v>26</v>
      </c>
    </row>
    <row r="35" spans="1:7" ht="30" x14ac:dyDescent="0.2">
      <c r="A35" s="233" t="s">
        <v>954</v>
      </c>
      <c r="B35" s="83">
        <v>24</v>
      </c>
      <c r="C35" s="9" t="s">
        <v>562</v>
      </c>
      <c r="D35" s="110" t="s">
        <v>26</v>
      </c>
      <c r="E35" s="110" t="s">
        <v>26</v>
      </c>
      <c r="F35" s="110" t="s">
        <v>26</v>
      </c>
      <c r="G35" s="110" t="s">
        <v>26</v>
      </c>
    </row>
    <row r="36" spans="1:7" ht="75" x14ac:dyDescent="0.2">
      <c r="A36" s="233"/>
      <c r="B36" s="83">
        <v>25</v>
      </c>
      <c r="C36" s="9" t="s">
        <v>563</v>
      </c>
      <c r="D36" s="110" t="s">
        <v>26</v>
      </c>
      <c r="E36" s="110" t="s">
        <v>26</v>
      </c>
      <c r="F36" s="110" t="s">
        <v>26</v>
      </c>
      <c r="G36" s="110" t="s">
        <v>26</v>
      </c>
    </row>
    <row r="37" spans="1:7" ht="45" x14ac:dyDescent="0.2">
      <c r="A37" s="233"/>
      <c r="B37" s="83">
        <v>26</v>
      </c>
      <c r="C37" s="9" t="s">
        <v>564</v>
      </c>
      <c r="D37" s="110" t="s">
        <v>26</v>
      </c>
      <c r="E37" s="110" t="s">
        <v>26</v>
      </c>
      <c r="F37" s="110" t="s">
        <v>26</v>
      </c>
      <c r="G37" s="110" t="s">
        <v>26</v>
      </c>
    </row>
    <row r="38" spans="1:7" ht="60" x14ac:dyDescent="0.2">
      <c r="A38" s="233"/>
      <c r="B38" s="83">
        <v>27</v>
      </c>
      <c r="C38" s="9" t="s">
        <v>565</v>
      </c>
      <c r="D38" s="110" t="s">
        <v>26</v>
      </c>
      <c r="E38" s="110" t="s">
        <v>26</v>
      </c>
      <c r="F38" s="110" t="s">
        <v>26</v>
      </c>
      <c r="G38" s="110" t="s">
        <v>26</v>
      </c>
    </row>
    <row r="39" spans="1:7" ht="45" x14ac:dyDescent="0.2">
      <c r="A39" s="233"/>
      <c r="B39" s="83">
        <v>28</v>
      </c>
      <c r="C39" s="9" t="s">
        <v>566</v>
      </c>
      <c r="D39" s="110" t="s">
        <v>26</v>
      </c>
      <c r="E39" s="110" t="s">
        <v>26</v>
      </c>
      <c r="F39" s="110" t="s">
        <v>26</v>
      </c>
      <c r="G39" s="110" t="s">
        <v>26</v>
      </c>
    </row>
    <row r="40" spans="1:7" ht="50.25" customHeight="1" x14ac:dyDescent="0.2">
      <c r="A40" s="211" t="s">
        <v>955</v>
      </c>
      <c r="B40" s="83">
        <v>29</v>
      </c>
      <c r="C40" s="9" t="s">
        <v>618</v>
      </c>
      <c r="D40" s="110" t="s">
        <v>26</v>
      </c>
      <c r="E40" s="110" t="s">
        <v>26</v>
      </c>
      <c r="F40" s="110" t="s">
        <v>26</v>
      </c>
      <c r="G40" s="110" t="s">
        <v>26</v>
      </c>
    </row>
    <row r="41" spans="1:7" ht="45" x14ac:dyDescent="0.2">
      <c r="A41" s="211"/>
      <c r="B41" s="83">
        <v>30</v>
      </c>
      <c r="C41" s="9" t="s">
        <v>619</v>
      </c>
      <c r="D41" s="110" t="s">
        <v>26</v>
      </c>
      <c r="E41" s="110" t="s">
        <v>26</v>
      </c>
      <c r="F41" s="110" t="s">
        <v>26</v>
      </c>
      <c r="G41" s="110" t="s">
        <v>26</v>
      </c>
    </row>
    <row r="42" spans="1:7" ht="54" customHeight="1" x14ac:dyDescent="0.2">
      <c r="A42" s="211"/>
      <c r="B42" s="83">
        <v>31</v>
      </c>
      <c r="C42" s="9" t="s">
        <v>620</v>
      </c>
      <c r="D42" s="110" t="s">
        <v>26</v>
      </c>
      <c r="E42" s="110" t="s">
        <v>26</v>
      </c>
      <c r="F42" s="110" t="s">
        <v>26</v>
      </c>
      <c r="G42" s="110" t="s">
        <v>26</v>
      </c>
    </row>
    <row r="43" spans="1:7" ht="45" x14ac:dyDescent="0.2">
      <c r="A43" s="230" t="s">
        <v>549</v>
      </c>
      <c r="B43" s="83">
        <v>32</v>
      </c>
      <c r="C43" s="9" t="s">
        <v>662</v>
      </c>
      <c r="D43" s="110" t="s">
        <v>26</v>
      </c>
      <c r="E43" s="110" t="s">
        <v>26</v>
      </c>
      <c r="F43" s="110" t="s">
        <v>26</v>
      </c>
      <c r="G43" s="110" t="s">
        <v>26</v>
      </c>
    </row>
    <row r="44" spans="1:7" ht="30" x14ac:dyDescent="0.2">
      <c r="A44" s="232"/>
      <c r="B44" s="83">
        <v>33</v>
      </c>
      <c r="C44" s="9" t="s">
        <v>663</v>
      </c>
      <c r="D44" s="110" t="s">
        <v>26</v>
      </c>
      <c r="E44" s="110" t="s">
        <v>26</v>
      </c>
      <c r="F44" s="110" t="s">
        <v>26</v>
      </c>
      <c r="G44" s="110" t="s">
        <v>26</v>
      </c>
    </row>
    <row r="45" spans="1:7" ht="30" x14ac:dyDescent="0.2">
      <c r="A45" s="232"/>
      <c r="B45" s="83">
        <v>34</v>
      </c>
      <c r="C45" s="9" t="s">
        <v>664</v>
      </c>
      <c r="D45" s="110" t="s">
        <v>26</v>
      </c>
      <c r="E45" s="110" t="s">
        <v>26</v>
      </c>
      <c r="F45" s="110" t="s">
        <v>26</v>
      </c>
      <c r="G45" s="110" t="s">
        <v>26</v>
      </c>
    </row>
    <row r="46" spans="1:7" ht="30" x14ac:dyDescent="0.2">
      <c r="A46" s="232"/>
      <c r="B46" s="83">
        <v>35</v>
      </c>
      <c r="C46" s="9" t="s">
        <v>665</v>
      </c>
      <c r="D46" s="110" t="s">
        <v>26</v>
      </c>
      <c r="E46" s="110" t="s">
        <v>26</v>
      </c>
      <c r="F46" s="110" t="s">
        <v>26</v>
      </c>
      <c r="G46" s="110" t="s">
        <v>26</v>
      </c>
    </row>
    <row r="47" spans="1:7" ht="30" x14ac:dyDescent="0.2">
      <c r="A47" s="232"/>
      <c r="B47" s="83">
        <v>36</v>
      </c>
      <c r="C47" s="72" t="s">
        <v>666</v>
      </c>
      <c r="D47" s="110" t="s">
        <v>26</v>
      </c>
      <c r="E47" s="110" t="s">
        <v>26</v>
      </c>
      <c r="F47" s="110" t="s">
        <v>26</v>
      </c>
      <c r="G47" s="110" t="s">
        <v>26</v>
      </c>
    </row>
    <row r="48" spans="1:7" ht="30" x14ac:dyDescent="0.2">
      <c r="A48" s="232"/>
      <c r="B48" s="83">
        <v>37</v>
      </c>
      <c r="C48" s="112" t="s">
        <v>667</v>
      </c>
      <c r="D48" s="110" t="s">
        <v>26</v>
      </c>
      <c r="E48" s="110" t="s">
        <v>26</v>
      </c>
      <c r="F48" s="110" t="s">
        <v>26</v>
      </c>
      <c r="G48" s="110" t="s">
        <v>26</v>
      </c>
    </row>
    <row r="49" spans="1:7" ht="30" x14ac:dyDescent="0.2">
      <c r="A49" s="232"/>
      <c r="B49" s="83">
        <v>38</v>
      </c>
      <c r="C49" s="72" t="s">
        <v>668</v>
      </c>
      <c r="D49" s="110" t="s">
        <v>26</v>
      </c>
      <c r="E49" s="110" t="s">
        <v>26</v>
      </c>
      <c r="F49" s="110" t="s">
        <v>26</v>
      </c>
      <c r="G49" s="110" t="s">
        <v>26</v>
      </c>
    </row>
    <row r="50" spans="1:7" ht="45" x14ac:dyDescent="0.2">
      <c r="A50" s="232"/>
      <c r="B50" s="83">
        <v>39</v>
      </c>
      <c r="C50" s="108" t="s">
        <v>733</v>
      </c>
      <c r="D50" s="110" t="s">
        <v>26</v>
      </c>
      <c r="E50" s="110" t="s">
        <v>26</v>
      </c>
      <c r="F50" s="110" t="s">
        <v>26</v>
      </c>
      <c r="G50" s="110" t="s">
        <v>26</v>
      </c>
    </row>
    <row r="51" spans="1:7" ht="30" x14ac:dyDescent="0.2">
      <c r="A51" s="232"/>
      <c r="B51" s="83">
        <v>40</v>
      </c>
      <c r="C51" s="108" t="s">
        <v>734</v>
      </c>
      <c r="D51" s="110" t="s">
        <v>26</v>
      </c>
      <c r="E51" s="110" t="s">
        <v>26</v>
      </c>
      <c r="F51" s="110" t="s">
        <v>26</v>
      </c>
      <c r="G51" s="110" t="s">
        <v>26</v>
      </c>
    </row>
    <row r="52" spans="1:7" ht="30" x14ac:dyDescent="0.2">
      <c r="A52" s="232"/>
      <c r="B52" s="83">
        <v>41</v>
      </c>
      <c r="C52" s="73" t="s">
        <v>750</v>
      </c>
      <c r="D52" s="110" t="s">
        <v>26</v>
      </c>
      <c r="E52" s="110" t="s">
        <v>26</v>
      </c>
      <c r="F52" s="110" t="s">
        <v>26</v>
      </c>
      <c r="G52" s="110" t="s">
        <v>26</v>
      </c>
    </row>
    <row r="53" spans="1:7" ht="30" x14ac:dyDescent="0.2">
      <c r="A53" s="232"/>
      <c r="B53" s="83">
        <v>42</v>
      </c>
      <c r="C53" s="73" t="s">
        <v>751</v>
      </c>
      <c r="D53" s="110" t="s">
        <v>26</v>
      </c>
      <c r="E53" s="110" t="s">
        <v>26</v>
      </c>
      <c r="F53" s="110" t="s">
        <v>26</v>
      </c>
      <c r="G53" s="110" t="s">
        <v>26</v>
      </c>
    </row>
    <row r="54" spans="1:7" ht="30" x14ac:dyDescent="0.2">
      <c r="A54" s="232"/>
      <c r="B54" s="83">
        <v>43</v>
      </c>
      <c r="C54" s="73" t="s">
        <v>752</v>
      </c>
      <c r="D54" s="110" t="s">
        <v>26</v>
      </c>
      <c r="E54" s="110" t="s">
        <v>26</v>
      </c>
      <c r="F54" s="110" t="s">
        <v>26</v>
      </c>
      <c r="G54" s="110" t="s">
        <v>26</v>
      </c>
    </row>
    <row r="55" spans="1:7" ht="45" x14ac:dyDescent="0.2">
      <c r="A55" s="232"/>
      <c r="B55" s="83">
        <v>44</v>
      </c>
      <c r="C55" s="73" t="s">
        <v>753</v>
      </c>
      <c r="D55" s="110" t="s">
        <v>26</v>
      </c>
      <c r="E55" s="110" t="s">
        <v>26</v>
      </c>
      <c r="F55" s="110" t="s">
        <v>26</v>
      </c>
      <c r="G55" s="110" t="s">
        <v>26</v>
      </c>
    </row>
    <row r="56" spans="1:7" ht="45" x14ac:dyDescent="0.2">
      <c r="A56" s="232"/>
      <c r="B56" s="83">
        <v>45</v>
      </c>
      <c r="C56" s="73" t="s">
        <v>754</v>
      </c>
      <c r="D56" s="110" t="s">
        <v>26</v>
      </c>
      <c r="E56" s="110" t="s">
        <v>26</v>
      </c>
      <c r="F56" s="110" t="s">
        <v>26</v>
      </c>
      <c r="G56" s="110" t="s">
        <v>26</v>
      </c>
    </row>
    <row r="57" spans="1:7" ht="60" x14ac:dyDescent="0.2">
      <c r="A57" s="232"/>
      <c r="B57" s="83">
        <v>46</v>
      </c>
      <c r="C57" s="73" t="s">
        <v>885</v>
      </c>
      <c r="D57" s="110" t="s">
        <v>26</v>
      </c>
      <c r="E57" s="110" t="s">
        <v>26</v>
      </c>
      <c r="F57" s="110" t="s">
        <v>26</v>
      </c>
      <c r="G57" s="110" t="s">
        <v>26</v>
      </c>
    </row>
    <row r="58" spans="1:7" ht="60" x14ac:dyDescent="0.2">
      <c r="A58" s="231"/>
      <c r="B58" s="83">
        <v>47</v>
      </c>
      <c r="C58" s="73" t="s">
        <v>886</v>
      </c>
      <c r="D58" s="110" t="s">
        <v>26</v>
      </c>
      <c r="E58" s="110" t="s">
        <v>26</v>
      </c>
      <c r="F58" s="110" t="s">
        <v>26</v>
      </c>
      <c r="G58" s="110" t="s">
        <v>26</v>
      </c>
    </row>
    <row r="59" spans="1:7" ht="45" x14ac:dyDescent="0.2">
      <c r="A59" s="233" t="s">
        <v>956</v>
      </c>
      <c r="B59" s="83">
        <v>48</v>
      </c>
      <c r="C59" s="9" t="s">
        <v>835</v>
      </c>
      <c r="D59" s="110" t="s">
        <v>26</v>
      </c>
      <c r="E59" s="110" t="s">
        <v>26</v>
      </c>
      <c r="F59" s="110" t="s">
        <v>26</v>
      </c>
      <c r="G59" s="110" t="s">
        <v>26</v>
      </c>
    </row>
    <row r="60" spans="1:7" ht="60" x14ac:dyDescent="0.2">
      <c r="A60" s="233"/>
      <c r="B60" s="83">
        <v>49</v>
      </c>
      <c r="C60" s="9" t="s">
        <v>836</v>
      </c>
      <c r="D60" s="110" t="s">
        <v>26</v>
      </c>
      <c r="E60" s="110" t="s">
        <v>26</v>
      </c>
      <c r="F60" s="110" t="s">
        <v>26</v>
      </c>
      <c r="G60" s="110" t="s">
        <v>26</v>
      </c>
    </row>
    <row r="61" spans="1:7" ht="30" x14ac:dyDescent="0.2">
      <c r="A61" s="233"/>
      <c r="B61" s="83">
        <v>50</v>
      </c>
      <c r="C61" s="9" t="s">
        <v>837</v>
      </c>
      <c r="D61" s="110" t="s">
        <v>26</v>
      </c>
      <c r="E61" s="110" t="s">
        <v>26</v>
      </c>
      <c r="F61" s="110" t="s">
        <v>26</v>
      </c>
      <c r="G61" s="110" t="s">
        <v>26</v>
      </c>
    </row>
    <row r="62" spans="1:7" ht="45" x14ac:dyDescent="0.2">
      <c r="A62" s="233"/>
      <c r="B62" s="83">
        <v>51</v>
      </c>
      <c r="C62" s="9" t="s">
        <v>944</v>
      </c>
      <c r="D62" s="110" t="s">
        <v>26</v>
      </c>
      <c r="E62" s="110" t="s">
        <v>26</v>
      </c>
      <c r="F62" s="110" t="s">
        <v>26</v>
      </c>
      <c r="G62" s="110" t="s">
        <v>26</v>
      </c>
    </row>
  </sheetData>
  <mergeCells count="16">
    <mergeCell ref="A28:A34"/>
    <mergeCell ref="A43:A58"/>
    <mergeCell ref="A59:A62"/>
    <mergeCell ref="A10:A11"/>
    <mergeCell ref="B9:G9"/>
    <mergeCell ref="D10:G10"/>
    <mergeCell ref="C10:C11"/>
    <mergeCell ref="B10:B11"/>
    <mergeCell ref="A25:A27"/>
    <mergeCell ref="A35:A39"/>
    <mergeCell ref="A40:A42"/>
    <mergeCell ref="A1:G8"/>
    <mergeCell ref="A15:A16"/>
    <mergeCell ref="A12:A13"/>
    <mergeCell ref="A17:A18"/>
    <mergeCell ref="A19:A24"/>
  </mergeCells>
  <pageMargins left="0.7" right="0.7" top="0.75" bottom="0.75" header="0.3" footer="0.3"/>
  <pageSetup paperSize="9" orientation="landscape" horizontalDpi="0"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'NO TOCAR'!$B$19:$B$20</xm:f>
          </x14:formula1>
          <xm:sqref>D15:G62 D12:G13</xm:sqref>
        </x14:dataValidation>
        <x14:dataValidation type="list" allowBlank="1" showInputMessage="1" showErrorMessage="1">
          <x14:formula1>
            <xm:f>'[1]NO TOCAR'!#REF!</xm:f>
          </x14:formula1>
          <xm:sqref>D14:G14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3399"/>
  </sheetPr>
  <dimension ref="A1:E169"/>
  <sheetViews>
    <sheetView topLeftCell="A10" zoomScale="60" zoomScaleNormal="60" workbookViewId="0">
      <selection activeCell="D18" sqref="D18"/>
    </sheetView>
  </sheetViews>
  <sheetFormatPr baseColWidth="10" defaultRowHeight="15" x14ac:dyDescent="0.25"/>
  <cols>
    <col min="1" max="1" width="8" style="63" customWidth="1"/>
    <col min="2" max="2" width="51" style="64" customWidth="1"/>
    <col min="3" max="3" width="3.7109375" style="70" customWidth="1"/>
    <col min="4" max="4" width="69.42578125" style="10" customWidth="1"/>
    <col min="5" max="5" width="78" style="10" customWidth="1"/>
  </cols>
  <sheetData>
    <row r="1" spans="1:5" x14ac:dyDescent="0.25">
      <c r="A1" s="257"/>
      <c r="B1" s="257"/>
      <c r="C1" s="257"/>
      <c r="D1" s="257"/>
      <c r="E1" s="257"/>
    </row>
    <row r="2" spans="1:5" x14ac:dyDescent="0.25">
      <c r="A2" s="257"/>
      <c r="B2" s="257"/>
      <c r="C2" s="257"/>
      <c r="D2" s="257"/>
      <c r="E2" s="257"/>
    </row>
    <row r="3" spans="1:5" ht="15" customHeight="1" x14ac:dyDescent="0.25">
      <c r="A3" s="257"/>
      <c r="B3" s="257"/>
      <c r="C3" s="257"/>
      <c r="D3" s="257"/>
      <c r="E3" s="257"/>
    </row>
    <row r="4" spans="1:5" x14ac:dyDescent="0.25">
      <c r="A4" s="257"/>
      <c r="B4" s="257"/>
      <c r="C4" s="257"/>
      <c r="D4" s="257"/>
      <c r="E4" s="257"/>
    </row>
    <row r="5" spans="1:5" ht="18" customHeight="1" x14ac:dyDescent="0.25">
      <c r="A5" s="257"/>
      <c r="B5" s="257"/>
      <c r="C5" s="257"/>
      <c r="D5" s="257"/>
      <c r="E5" s="257"/>
    </row>
    <row r="6" spans="1:5" ht="18" customHeight="1" x14ac:dyDescent="0.25">
      <c r="A6" s="258"/>
      <c r="B6" s="258"/>
      <c r="C6" s="258"/>
      <c r="D6" s="258"/>
      <c r="E6" s="258"/>
    </row>
    <row r="7" spans="1:5" ht="15.75" x14ac:dyDescent="0.25">
      <c r="A7" s="256" t="s">
        <v>253</v>
      </c>
      <c r="B7" s="256"/>
      <c r="C7" s="256"/>
      <c r="D7" s="256"/>
      <c r="E7" s="256"/>
    </row>
    <row r="8" spans="1:5" ht="8.25" customHeight="1" x14ac:dyDescent="0.25">
      <c r="A8" s="61"/>
      <c r="B8" s="62"/>
      <c r="C8" s="69"/>
      <c r="D8" s="60"/>
      <c r="E8" s="60"/>
    </row>
    <row r="9" spans="1:5" ht="27.75" customHeight="1" x14ac:dyDescent="0.25">
      <c r="A9" s="84" t="s">
        <v>1</v>
      </c>
      <c r="B9" s="85" t="s">
        <v>0</v>
      </c>
      <c r="C9" s="86"/>
      <c r="D9" s="87" t="s">
        <v>34</v>
      </c>
      <c r="E9" s="106" t="s">
        <v>9</v>
      </c>
    </row>
    <row r="10" spans="1:5" ht="50.1" customHeight="1" x14ac:dyDescent="0.25">
      <c r="A10" s="243">
        <v>1</v>
      </c>
      <c r="B10" s="254" t="str">
        <f>'1. Identificación del riesgo'!C12</f>
        <v>Direccionar  en favor de terceros, orientaciones para la formulación de planes, proyectos programas, políticas o estrategias, contraviniendo normas, procedimientos, instancias y lineamientos institucionales y/o legales</v>
      </c>
      <c r="C10" s="16">
        <v>1</v>
      </c>
      <c r="D10" s="72" t="s">
        <v>212</v>
      </c>
      <c r="E10" s="250" t="s">
        <v>324</v>
      </c>
    </row>
    <row r="11" spans="1:5" ht="50.1" customHeight="1" x14ac:dyDescent="0.25">
      <c r="A11" s="243"/>
      <c r="B11" s="254"/>
      <c r="C11" s="16">
        <v>2</v>
      </c>
      <c r="D11" s="72" t="s">
        <v>284</v>
      </c>
      <c r="E11" s="250"/>
    </row>
    <row r="12" spans="1:5" ht="50.1" customHeight="1" x14ac:dyDescent="0.25">
      <c r="A12" s="243"/>
      <c r="B12" s="254"/>
      <c r="C12" s="16">
        <v>3</v>
      </c>
      <c r="D12" s="72" t="s">
        <v>285</v>
      </c>
      <c r="E12" s="250"/>
    </row>
    <row r="13" spans="1:5" ht="50.1" customHeight="1" x14ac:dyDescent="0.25">
      <c r="A13" s="243">
        <v>2</v>
      </c>
      <c r="B13" s="247" t="str">
        <f>'1. Identificación del riesgo'!C13</f>
        <v>Limitar la intervención de otros funcionarios del nivel directivo o jefes de dependencias, en los procesos de opinión, consulta y/o toma de decisiones en torno a la operación de la entidad, con el fin de orientar la decisión en forma reservada y unilateral en beneficio propio o de particulares.</v>
      </c>
      <c r="C13" s="16">
        <v>1</v>
      </c>
      <c r="D13" s="72" t="s">
        <v>255</v>
      </c>
      <c r="E13" s="72" t="s">
        <v>326</v>
      </c>
    </row>
    <row r="14" spans="1:5" ht="50.1" customHeight="1" x14ac:dyDescent="0.25">
      <c r="A14" s="243"/>
      <c r="B14" s="248"/>
      <c r="C14" s="16">
        <v>2</v>
      </c>
      <c r="D14" s="72" t="s">
        <v>256</v>
      </c>
      <c r="E14" s="72"/>
    </row>
    <row r="15" spans="1:5" ht="50.1" customHeight="1" x14ac:dyDescent="0.25">
      <c r="A15" s="243"/>
      <c r="B15" s="249"/>
      <c r="C15" s="16">
        <v>3</v>
      </c>
      <c r="D15" s="72" t="s">
        <v>251</v>
      </c>
      <c r="E15" s="107"/>
    </row>
    <row r="16" spans="1:5" ht="95.25" customHeight="1" x14ac:dyDescent="0.25">
      <c r="A16" s="251">
        <v>3</v>
      </c>
      <c r="B16" s="247" t="str">
        <f>'1. Identificación del riesgo'!C14</f>
        <v>Alteración de los resultados de evaluación de los planes de acción, anticorrupción, mapas de riesgos u otros, con el fin de ocultar deficiencias o incumplimiento de metas y de actividades.</v>
      </c>
      <c r="C16" s="16">
        <v>1</v>
      </c>
      <c r="D16" s="72" t="s">
        <v>213</v>
      </c>
      <c r="E16" s="250" t="s">
        <v>325</v>
      </c>
    </row>
    <row r="17" spans="1:5" ht="50.1" customHeight="1" x14ac:dyDescent="0.25">
      <c r="A17" s="252"/>
      <c r="B17" s="248"/>
      <c r="C17" s="16">
        <v>2</v>
      </c>
      <c r="D17" s="72" t="s">
        <v>214</v>
      </c>
      <c r="E17" s="250"/>
    </row>
    <row r="18" spans="1:5" ht="50.1" customHeight="1" x14ac:dyDescent="0.25">
      <c r="A18" s="253"/>
      <c r="B18" s="249"/>
      <c r="C18" s="16">
        <v>3</v>
      </c>
      <c r="D18" s="72" t="s">
        <v>215</v>
      </c>
      <c r="E18" s="250"/>
    </row>
    <row r="19" spans="1:5" ht="50.1" customHeight="1" x14ac:dyDescent="0.25">
      <c r="A19" s="251">
        <v>4</v>
      </c>
      <c r="B19" s="247" t="str">
        <f>'1. Identificación del riesgo'!C15</f>
        <v>Obstaculizar el control social ciudadano, restringiendo o limitando el acceso a la información pública, a través del ocultamiento de la información o la exposición de esta de manea incompleta, desactualizada o inaccesible.</v>
      </c>
      <c r="C19" s="16">
        <v>1</v>
      </c>
      <c r="D19" s="59" t="s">
        <v>234</v>
      </c>
      <c r="E19" s="240" t="s">
        <v>327</v>
      </c>
    </row>
    <row r="20" spans="1:5" ht="50.1" customHeight="1" x14ac:dyDescent="0.25">
      <c r="A20" s="252"/>
      <c r="B20" s="248"/>
      <c r="C20" s="16">
        <v>2</v>
      </c>
      <c r="D20" s="59" t="s">
        <v>299</v>
      </c>
      <c r="E20" s="241"/>
    </row>
    <row r="21" spans="1:5" ht="84" customHeight="1" x14ac:dyDescent="0.25">
      <c r="A21" s="253"/>
      <c r="B21" s="249"/>
      <c r="C21" s="16">
        <v>3</v>
      </c>
      <c r="D21" s="59" t="s">
        <v>250</v>
      </c>
      <c r="E21" s="242"/>
    </row>
    <row r="22" spans="1:5" ht="50.1" customHeight="1" x14ac:dyDescent="0.25">
      <c r="A22" s="243">
        <v>5</v>
      </c>
      <c r="B22" s="254" t="str">
        <f>'1. Identificación del riesgo'!C16</f>
        <v>Ceder, comercializar o facilitar información confidencial, reservada o clasificada de carácter institucional, a cambio de prebendas o beneficios, que represente en manos de terceros, riesgos para la integridad de la entidad o de sus funcionarios.</v>
      </c>
      <c r="C22" s="16">
        <v>1</v>
      </c>
      <c r="D22" s="72" t="s">
        <v>317</v>
      </c>
      <c r="E22" s="250" t="s">
        <v>328</v>
      </c>
    </row>
    <row r="23" spans="1:5" ht="50.1" customHeight="1" x14ac:dyDescent="0.25">
      <c r="A23" s="243"/>
      <c r="B23" s="254"/>
      <c r="C23" s="16">
        <v>2</v>
      </c>
      <c r="D23" s="72"/>
      <c r="E23" s="250"/>
    </row>
    <row r="24" spans="1:5" ht="50.1" customHeight="1" x14ac:dyDescent="0.25">
      <c r="A24" s="243"/>
      <c r="B24" s="254"/>
      <c r="C24" s="16">
        <v>3</v>
      </c>
      <c r="D24" s="72"/>
      <c r="E24" s="250"/>
    </row>
    <row r="25" spans="1:5" ht="50.1" customHeight="1" x14ac:dyDescent="0.25">
      <c r="A25" s="243">
        <v>6</v>
      </c>
      <c r="B25" s="254" t="str">
        <f>'1. Identificación del riesgo'!C17</f>
        <v>Proferir decisiones o elaborar informes de resultados amañados sobre cumplimiento de requisitos técnicos de Instituciones de educación para evitar sanciones (imposición, prórroga, modificación, terminación, cierre).</v>
      </c>
      <c r="C25" s="16">
        <v>1</v>
      </c>
      <c r="D25" s="59" t="s">
        <v>238</v>
      </c>
      <c r="E25" s="240" t="s">
        <v>321</v>
      </c>
    </row>
    <row r="26" spans="1:5" ht="50.1" customHeight="1" x14ac:dyDescent="0.25">
      <c r="A26" s="243"/>
      <c r="B26" s="254"/>
      <c r="C26" s="16">
        <v>2</v>
      </c>
      <c r="D26" s="59" t="s">
        <v>236</v>
      </c>
      <c r="E26" s="241"/>
    </row>
    <row r="27" spans="1:5" ht="50.1" customHeight="1" x14ac:dyDescent="0.25">
      <c r="A27" s="243"/>
      <c r="B27" s="254"/>
      <c r="C27" s="16">
        <v>3</v>
      </c>
      <c r="D27" s="59"/>
      <c r="E27" s="242"/>
    </row>
    <row r="28" spans="1:5" ht="50.1" customHeight="1" x14ac:dyDescent="0.25">
      <c r="A28" s="243">
        <v>7</v>
      </c>
      <c r="B28" s="254" t="str">
        <f>'1. Identificación del riesgo'!C18</f>
        <v>Ocultar irregularidades en el cumplimiento de los lineamientos del Ministerio de Educación Nacional MEN para el programa de Alimentación Escolar PAE.</v>
      </c>
      <c r="C28" s="16">
        <v>1</v>
      </c>
      <c r="D28" s="59" t="s">
        <v>240</v>
      </c>
      <c r="E28" s="240" t="s">
        <v>322</v>
      </c>
    </row>
    <row r="29" spans="1:5" ht="50.1" customHeight="1" x14ac:dyDescent="0.25">
      <c r="A29" s="243"/>
      <c r="B29" s="254"/>
      <c r="C29" s="16">
        <v>2</v>
      </c>
      <c r="D29" s="59" t="s">
        <v>236</v>
      </c>
      <c r="E29" s="241"/>
    </row>
    <row r="30" spans="1:5" ht="50.1" customHeight="1" x14ac:dyDescent="0.25">
      <c r="A30" s="243"/>
      <c r="B30" s="254"/>
      <c r="C30" s="16">
        <v>3</v>
      </c>
      <c r="E30" s="242"/>
    </row>
    <row r="31" spans="1:5" ht="50.1" customHeight="1" x14ac:dyDescent="0.25">
      <c r="A31" s="243">
        <v>8</v>
      </c>
      <c r="B31" s="254" t="str">
        <f>'1. Identificación del riesgo'!C19</f>
        <v>Direccionar arbitrariamente recursos, programas y actividades de cultura, de asistencia social y/o deporte hacia un grupo de la población para favorecer a un grupo y excluir a actores y personas que tienen derecho a recibirlos y a participar.</v>
      </c>
      <c r="C31" s="16">
        <v>1</v>
      </c>
      <c r="D31" s="59" t="s">
        <v>241</v>
      </c>
      <c r="E31" s="244" t="s">
        <v>323</v>
      </c>
    </row>
    <row r="32" spans="1:5" ht="50.1" customHeight="1" x14ac:dyDescent="0.25">
      <c r="A32" s="243"/>
      <c r="B32" s="254"/>
      <c r="C32" s="16">
        <v>2</v>
      </c>
      <c r="D32" s="59" t="s">
        <v>238</v>
      </c>
      <c r="E32" s="245"/>
    </row>
    <row r="33" spans="1:5" ht="50.1" customHeight="1" x14ac:dyDescent="0.25">
      <c r="A33" s="243"/>
      <c r="B33" s="254"/>
      <c r="C33" s="16">
        <v>3</v>
      </c>
      <c r="D33" s="59" t="s">
        <v>236</v>
      </c>
      <c r="E33" s="246"/>
    </row>
    <row r="34" spans="1:5" ht="68.25" customHeight="1" x14ac:dyDescent="0.25">
      <c r="A34" s="243">
        <v>9</v>
      </c>
      <c r="B34" s="254" t="str">
        <f>'1. Identificación del riesgo'!C20</f>
        <v>Contratar con fundaciones no idoneas o que no cumplen el perfil en la prestación de servicios para beneficiar a terceros.</v>
      </c>
      <c r="C34" s="16">
        <v>1</v>
      </c>
      <c r="D34" s="72" t="s">
        <v>384</v>
      </c>
      <c r="E34" s="244" t="s">
        <v>385</v>
      </c>
    </row>
    <row r="35" spans="1:5" ht="50.1" customHeight="1" x14ac:dyDescent="0.25">
      <c r="A35" s="243"/>
      <c r="B35" s="254"/>
      <c r="C35" s="16">
        <v>2</v>
      </c>
      <c r="D35" s="72" t="s">
        <v>386</v>
      </c>
      <c r="E35" s="245"/>
    </row>
    <row r="36" spans="1:5" ht="50.1" customHeight="1" x14ac:dyDescent="0.25">
      <c r="A36" s="243"/>
      <c r="B36" s="254"/>
      <c r="C36" s="16">
        <v>3</v>
      </c>
      <c r="D36" s="72" t="s">
        <v>387</v>
      </c>
      <c r="E36" s="246"/>
    </row>
    <row r="37" spans="1:5" ht="50.1" customHeight="1" x14ac:dyDescent="0.25">
      <c r="A37" s="243">
        <v>10</v>
      </c>
      <c r="B37" s="254" t="str">
        <f>'1. Identificación del riesgo'!C21</f>
        <v>Ocultar irregularidades en informes sobre cumplimiento de requisitos en procesos de verificacion a entidades vigiladas, con el fin de favorecerlas evitandoles sanciones.</v>
      </c>
      <c r="C37" s="16">
        <v>1</v>
      </c>
      <c r="D37" s="72" t="s">
        <v>239</v>
      </c>
      <c r="E37" s="244" t="s">
        <v>388</v>
      </c>
    </row>
    <row r="38" spans="1:5" ht="50.1" customHeight="1" x14ac:dyDescent="0.25">
      <c r="A38" s="243"/>
      <c r="B38" s="254"/>
      <c r="C38" s="16">
        <v>2</v>
      </c>
      <c r="D38" s="72" t="s">
        <v>389</v>
      </c>
      <c r="E38" s="245"/>
    </row>
    <row r="39" spans="1:5" ht="50.1" customHeight="1" x14ac:dyDescent="0.25">
      <c r="A39" s="243"/>
      <c r="B39" s="254"/>
      <c r="C39" s="16">
        <v>3</v>
      </c>
      <c r="D39" s="72" t="s">
        <v>384</v>
      </c>
      <c r="E39" s="246"/>
    </row>
    <row r="40" spans="1:5" ht="50.1" customHeight="1" x14ac:dyDescent="0.25">
      <c r="A40" s="251">
        <v>11</v>
      </c>
      <c r="B40" s="254" t="str">
        <f>'1. Identificación del riesgo'!C22</f>
        <v>Reconocer de manera indebida, facturación con inconsistencias presentada por prestadores de servicios en salud (IPS, ESE) sobre servicios de salud a población pobre no asegurada o servicios no POS, para beneficio propio o de terceros.</v>
      </c>
      <c r="C40" s="16">
        <v>1</v>
      </c>
      <c r="D40" s="76" t="s">
        <v>390</v>
      </c>
      <c r="E40" s="237" t="s">
        <v>391</v>
      </c>
    </row>
    <row r="41" spans="1:5" ht="50.1" customHeight="1" x14ac:dyDescent="0.25">
      <c r="A41" s="252"/>
      <c r="B41" s="254"/>
      <c r="C41" s="16">
        <v>2</v>
      </c>
      <c r="D41" s="76" t="s">
        <v>392</v>
      </c>
      <c r="E41" s="238"/>
    </row>
    <row r="42" spans="1:5" ht="50.1" customHeight="1" x14ac:dyDescent="0.25">
      <c r="A42" s="253"/>
      <c r="B42" s="254"/>
      <c r="C42" s="16">
        <v>3</v>
      </c>
      <c r="D42" s="75" t="s">
        <v>237</v>
      </c>
      <c r="E42" s="239"/>
    </row>
    <row r="43" spans="1:5" ht="50.1" customHeight="1" x14ac:dyDescent="0.25">
      <c r="A43" s="251">
        <v>12</v>
      </c>
      <c r="B43" s="254" t="str">
        <f>'1. Identificación del riesgo'!C23</f>
        <v>Emitir autorizaciones sanitarias para el funcionamiento de establecimientos comerciales, a sabiendas que no cuentan con el permiso requerido.</v>
      </c>
      <c r="C43" s="16">
        <v>1</v>
      </c>
      <c r="D43" s="76" t="s">
        <v>392</v>
      </c>
      <c r="E43" s="237" t="s">
        <v>393</v>
      </c>
    </row>
    <row r="44" spans="1:5" ht="50.1" customHeight="1" x14ac:dyDescent="0.25">
      <c r="A44" s="252"/>
      <c r="B44" s="254"/>
      <c r="C44" s="16">
        <v>2</v>
      </c>
      <c r="D44" s="76" t="s">
        <v>386</v>
      </c>
      <c r="E44" s="238"/>
    </row>
    <row r="45" spans="1:5" ht="50.1" customHeight="1" x14ac:dyDescent="0.25">
      <c r="A45" s="253"/>
      <c r="B45" s="254"/>
      <c r="C45" s="16">
        <v>3</v>
      </c>
      <c r="D45" s="76" t="s">
        <v>394</v>
      </c>
      <c r="E45" s="239"/>
    </row>
    <row r="46" spans="1:5" ht="50.1" customHeight="1" x14ac:dyDescent="0.25">
      <c r="A46" s="251">
        <v>13</v>
      </c>
      <c r="B46" s="254" t="str">
        <f>'1. Identificación del riesgo'!C24</f>
        <v>Manipular resultados en procesos de auditorias a las entidades prestadoras de servicios de salud ocultar deficiencias o irregularidades.</v>
      </c>
      <c r="C46" s="16">
        <v>1</v>
      </c>
      <c r="D46" s="76" t="s">
        <v>239</v>
      </c>
      <c r="E46" s="237" t="s">
        <v>388</v>
      </c>
    </row>
    <row r="47" spans="1:5" ht="50.1" customHeight="1" x14ac:dyDescent="0.25">
      <c r="A47" s="252"/>
      <c r="B47" s="254"/>
      <c r="C47" s="16">
        <v>2</v>
      </c>
      <c r="D47" s="76" t="s">
        <v>387</v>
      </c>
      <c r="E47" s="238"/>
    </row>
    <row r="48" spans="1:5" ht="50.1" customHeight="1" x14ac:dyDescent="0.25">
      <c r="A48" s="253"/>
      <c r="B48" s="254"/>
      <c r="C48" s="16">
        <v>3</v>
      </c>
      <c r="D48" s="76" t="s">
        <v>395</v>
      </c>
      <c r="E48" s="239"/>
    </row>
    <row r="49" spans="1:5" ht="50.1" customHeight="1" x14ac:dyDescent="0.25">
      <c r="A49" s="251">
        <v>14</v>
      </c>
      <c r="B49" s="254" t="str">
        <f>'1. Identificación del riesgo'!C25</f>
        <v>No aplicar medidas sancionatorias sobre tala de árboles, quemas o alteración de lugares de paisajes que merezcan protección y que no estén autorizados por las autoridades competentes, para favorecer a los infractores</v>
      </c>
      <c r="C49" s="16">
        <v>1</v>
      </c>
      <c r="D49" s="59" t="s">
        <v>458</v>
      </c>
      <c r="E49" s="240" t="s">
        <v>459</v>
      </c>
    </row>
    <row r="50" spans="1:5" ht="50.1" customHeight="1" x14ac:dyDescent="0.25">
      <c r="A50" s="252"/>
      <c r="B50" s="254"/>
      <c r="C50" s="16">
        <v>2</v>
      </c>
      <c r="D50" s="59" t="s">
        <v>236</v>
      </c>
      <c r="E50" s="241"/>
    </row>
    <row r="51" spans="1:5" ht="50.1" customHeight="1" x14ac:dyDescent="0.25">
      <c r="A51" s="253"/>
      <c r="B51" s="254"/>
      <c r="C51" s="16">
        <v>3</v>
      </c>
      <c r="D51" s="59" t="s">
        <v>460</v>
      </c>
      <c r="E51" s="242"/>
    </row>
    <row r="52" spans="1:5" ht="50.1" customHeight="1" x14ac:dyDescent="0.25">
      <c r="A52" s="243">
        <v>15</v>
      </c>
      <c r="B52" s="254" t="str">
        <f>'1. Identificación del riesgo'!C26</f>
        <v>Conceder permisos o trámite urbanísticos o ambientales sin el lleno de los requisitos para obtener provecho o favorecer a terceros.</v>
      </c>
      <c r="C52" s="16">
        <v>1</v>
      </c>
      <c r="D52" s="59" t="s">
        <v>236</v>
      </c>
      <c r="E52" s="240" t="s">
        <v>461</v>
      </c>
    </row>
    <row r="53" spans="1:5" ht="50.1" customHeight="1" x14ac:dyDescent="0.25">
      <c r="A53" s="243"/>
      <c r="B53" s="254"/>
      <c r="C53" s="16">
        <v>2</v>
      </c>
      <c r="D53" s="59" t="s">
        <v>460</v>
      </c>
      <c r="E53" s="241"/>
    </row>
    <row r="54" spans="1:5" ht="50.1" customHeight="1" x14ac:dyDescent="0.25">
      <c r="A54" s="243"/>
      <c r="B54" s="254"/>
      <c r="C54" s="16">
        <v>3</v>
      </c>
      <c r="D54" s="59"/>
      <c r="E54" s="242"/>
    </row>
    <row r="55" spans="1:5" ht="50.1" customHeight="1" x14ac:dyDescent="0.25">
      <c r="A55" s="243">
        <v>16</v>
      </c>
      <c r="B55" s="254" t="str">
        <f>'1. Identificación del riesgo'!C27</f>
        <v xml:space="preserve">Favorecer  a terceros con la autorización de licencias cuyos usos del suelo no se encuentran contemplados en el Plan de Ordenamiento Territorial </v>
      </c>
      <c r="C55" s="16">
        <v>1</v>
      </c>
      <c r="D55" s="59" t="s">
        <v>238</v>
      </c>
      <c r="E55" s="240" t="s">
        <v>461</v>
      </c>
    </row>
    <row r="56" spans="1:5" ht="50.1" customHeight="1" x14ac:dyDescent="0.25">
      <c r="A56" s="243"/>
      <c r="B56" s="254"/>
      <c r="C56" s="16">
        <v>2</v>
      </c>
      <c r="D56" s="59" t="s">
        <v>236</v>
      </c>
      <c r="E56" s="241"/>
    </row>
    <row r="57" spans="1:5" ht="50.1" customHeight="1" x14ac:dyDescent="0.25">
      <c r="A57" s="243"/>
      <c r="B57" s="254"/>
      <c r="C57" s="16">
        <v>3</v>
      </c>
      <c r="D57" s="59"/>
      <c r="E57" s="242"/>
    </row>
    <row r="58" spans="1:5" ht="50.1" customHeight="1" x14ac:dyDescent="0.25">
      <c r="A58" s="243">
        <v>17</v>
      </c>
      <c r="B58" s="254" t="str">
        <f>'1. Identificación del riesgo'!C28</f>
        <v>Recibir o solicitar dadivas a los ciudadanos, para, por acción u omisión, actuar a favor de terceros, en desarrollo de las competencias de la Secretaría de Gobierno, relacionadas con la conservación y el restablecimiento del orden público, control de calidad, precios y/o pesas y medidas.</v>
      </c>
      <c r="C58" s="16">
        <v>1</v>
      </c>
      <c r="D58" s="76" t="s">
        <v>487</v>
      </c>
      <c r="E58" s="244" t="s">
        <v>494</v>
      </c>
    </row>
    <row r="59" spans="1:5" ht="50.1" customHeight="1" x14ac:dyDescent="0.25">
      <c r="A59" s="243"/>
      <c r="B59" s="254"/>
      <c r="C59" s="16">
        <v>2</v>
      </c>
      <c r="D59" s="76" t="s">
        <v>488</v>
      </c>
      <c r="E59" s="245"/>
    </row>
    <row r="60" spans="1:5" ht="50.1" customHeight="1" x14ac:dyDescent="0.25">
      <c r="A60" s="243"/>
      <c r="B60" s="254"/>
      <c r="C60" s="16">
        <v>3</v>
      </c>
      <c r="D60" s="74"/>
      <c r="E60" s="246"/>
    </row>
    <row r="61" spans="1:5" ht="50.1" customHeight="1" x14ac:dyDescent="0.25">
      <c r="A61" s="243">
        <v>18</v>
      </c>
      <c r="B61" s="247" t="str">
        <f>'1. Identificación del riesgo'!C29</f>
        <v>Expedición de actos administrativos, políticas, lineamientos u orientaciones contrarias a los intereses generales, en relación con la seguridad y convivencia ciudadana u orden público, con el fin de compensar favores políticos o favorecer a terceros</v>
      </c>
      <c r="C61" s="16">
        <v>1</v>
      </c>
      <c r="D61" s="76" t="s">
        <v>489</v>
      </c>
      <c r="E61" s="244" t="s">
        <v>495</v>
      </c>
    </row>
    <row r="62" spans="1:5" ht="50.1" customHeight="1" x14ac:dyDescent="0.25">
      <c r="A62" s="243"/>
      <c r="B62" s="248"/>
      <c r="C62" s="16">
        <v>2</v>
      </c>
      <c r="D62" s="76" t="s">
        <v>493</v>
      </c>
      <c r="E62" s="245"/>
    </row>
    <row r="63" spans="1:5" ht="50.1" customHeight="1" x14ac:dyDescent="0.25">
      <c r="A63" s="243"/>
      <c r="B63" s="249"/>
      <c r="C63" s="16">
        <v>3</v>
      </c>
      <c r="D63" s="76"/>
      <c r="E63" s="246"/>
    </row>
    <row r="64" spans="1:5" ht="50.1" customHeight="1" x14ac:dyDescent="0.25">
      <c r="A64" s="243">
        <v>19</v>
      </c>
      <c r="B64" s="247" t="str">
        <f>'1. Identificación del riesgo'!C30</f>
        <v>Permitir el funcionamiento de manera premeditada,  o no sancionar a establecimientos comerciales o industriales que no están registrados o no cuentan con las licencias y permisos.</v>
      </c>
      <c r="C64" s="16">
        <v>1</v>
      </c>
      <c r="D64" s="72" t="s">
        <v>492</v>
      </c>
      <c r="E64" s="250" t="s">
        <v>496</v>
      </c>
    </row>
    <row r="65" spans="1:5" ht="50.1" customHeight="1" x14ac:dyDescent="0.25">
      <c r="A65" s="243"/>
      <c r="B65" s="248"/>
      <c r="C65" s="16">
        <v>2</v>
      </c>
      <c r="D65" s="76" t="s">
        <v>488</v>
      </c>
      <c r="E65" s="250"/>
    </row>
    <row r="66" spans="1:5" ht="50.1" customHeight="1" x14ac:dyDescent="0.25">
      <c r="A66" s="243"/>
      <c r="B66" s="249"/>
      <c r="C66" s="16">
        <v>3</v>
      </c>
      <c r="D66" s="74"/>
      <c r="E66" s="250"/>
    </row>
    <row r="67" spans="1:5" ht="50.1" customHeight="1" x14ac:dyDescent="0.25">
      <c r="A67" s="243">
        <v>20</v>
      </c>
      <c r="B67" s="247" t="str">
        <f>'1. Identificación del riesgo'!C31</f>
        <v>Simular eventos de rendición de cuenta y/o audiencias públicas con participación exclusiva de amigos de la administración y funcionarios, privando o limitando el acceso de los diferentes actores sociales para la formulación de preguntas y/o solicitud de aclaraciones sobre la ejecución del gasto público.</v>
      </c>
      <c r="C67" s="16">
        <v>1</v>
      </c>
      <c r="D67" s="72" t="s">
        <v>505</v>
      </c>
      <c r="E67" s="250" t="s">
        <v>504</v>
      </c>
    </row>
    <row r="68" spans="1:5" ht="50.1" customHeight="1" x14ac:dyDescent="0.25">
      <c r="A68" s="243"/>
      <c r="B68" s="248"/>
      <c r="C68" s="16">
        <v>2</v>
      </c>
      <c r="D68" s="72" t="s">
        <v>510</v>
      </c>
      <c r="E68" s="250"/>
    </row>
    <row r="69" spans="1:5" ht="50.1" customHeight="1" x14ac:dyDescent="0.25">
      <c r="A69" s="243"/>
      <c r="B69" s="249"/>
      <c r="C69" s="16">
        <v>3</v>
      </c>
      <c r="D69" s="72"/>
      <c r="E69" s="250"/>
    </row>
    <row r="70" spans="1:5" ht="50.1" customHeight="1" x14ac:dyDescent="0.25">
      <c r="A70" s="251">
        <v>21</v>
      </c>
      <c r="B70" s="247" t="str">
        <f>'1. Identificación del riesgo'!C32</f>
        <v>Impedir el acceso y consulta de documentos a los ciudadanos sobre los archivos públicos o a la expedición de copia de los mismos para proteger intereses personales o de terceros.</v>
      </c>
      <c r="C70" s="16">
        <v>1</v>
      </c>
      <c r="D70" s="59" t="s">
        <v>506</v>
      </c>
      <c r="E70" s="240" t="s">
        <v>503</v>
      </c>
    </row>
    <row r="71" spans="1:5" ht="50.1" customHeight="1" x14ac:dyDescent="0.25">
      <c r="A71" s="252"/>
      <c r="B71" s="248"/>
      <c r="C71" s="16">
        <v>2</v>
      </c>
      <c r="D71" s="59" t="s">
        <v>545</v>
      </c>
      <c r="E71" s="241"/>
    </row>
    <row r="72" spans="1:5" ht="50.1" customHeight="1" x14ac:dyDescent="0.25">
      <c r="A72" s="253"/>
      <c r="B72" s="249"/>
      <c r="C72" s="16">
        <v>3</v>
      </c>
      <c r="D72" s="59"/>
      <c r="E72" s="242"/>
    </row>
    <row r="73" spans="1:5" ht="50.1" customHeight="1" x14ac:dyDescent="0.25">
      <c r="A73" s="251">
        <v>22</v>
      </c>
      <c r="B73" s="254" t="str">
        <f>'1. Identificación del riesgo'!C33</f>
        <v>Adulterar información sobre cumplimiento de los términos a las respuestas de las Peticiones, Quejas, Reclamos y Sugerencias para evitar investigaciones, censuras o críticas a la administración.</v>
      </c>
      <c r="C73" s="16">
        <v>1</v>
      </c>
      <c r="D73" s="59" t="s">
        <v>507</v>
      </c>
      <c r="E73" s="240" t="s">
        <v>501</v>
      </c>
    </row>
    <row r="74" spans="1:5" ht="50.1" customHeight="1" x14ac:dyDescent="0.25">
      <c r="A74" s="252"/>
      <c r="B74" s="254"/>
      <c r="C74" s="16">
        <v>2</v>
      </c>
      <c r="D74" s="59" t="s">
        <v>508</v>
      </c>
      <c r="E74" s="241"/>
    </row>
    <row r="75" spans="1:5" ht="50.1" customHeight="1" x14ac:dyDescent="0.25">
      <c r="A75" s="253"/>
      <c r="B75" s="254"/>
      <c r="C75" s="16">
        <v>3</v>
      </c>
      <c r="D75" s="59"/>
      <c r="E75" s="242"/>
    </row>
    <row r="76" spans="1:5" ht="50.1" customHeight="1" x14ac:dyDescent="0.25">
      <c r="A76" s="251">
        <v>23</v>
      </c>
      <c r="B76" s="254" t="str">
        <f>'1. Identificación del riesgo'!C34</f>
        <v>Privilegiar por amiguismo o afinidad política o de la administración, a algunos líderes u organizaciones comunitarias en los programas de formación, excluyendo o limitando la participación democrática de otros líderes o personal interesado.</v>
      </c>
      <c r="C76" s="16">
        <v>1</v>
      </c>
      <c r="D76" s="72" t="s">
        <v>509</v>
      </c>
      <c r="E76" s="240" t="s">
        <v>502</v>
      </c>
    </row>
    <row r="77" spans="1:5" ht="50.1" customHeight="1" x14ac:dyDescent="0.25">
      <c r="A77" s="252"/>
      <c r="B77" s="254"/>
      <c r="C77" s="16">
        <v>2</v>
      </c>
      <c r="D77" s="72" t="s">
        <v>511</v>
      </c>
      <c r="E77" s="241"/>
    </row>
    <row r="78" spans="1:5" ht="50.1" customHeight="1" x14ac:dyDescent="0.25">
      <c r="A78" s="253"/>
      <c r="B78" s="254"/>
      <c r="C78" s="16">
        <v>3</v>
      </c>
      <c r="D78" s="54"/>
      <c r="E78" s="242"/>
    </row>
    <row r="79" spans="1:5" ht="50.1" customHeight="1" x14ac:dyDescent="0.25">
      <c r="A79" s="243">
        <v>24</v>
      </c>
      <c r="B79" s="254" t="str">
        <f>'1. Identificación del riesgo'!C35</f>
        <v>Recibir o solictar dádivas a los usuarios para gestionar trámites o servicios</v>
      </c>
      <c r="C79" s="16">
        <v>1</v>
      </c>
      <c r="D79" s="59" t="s">
        <v>567</v>
      </c>
      <c r="E79" s="240" t="s">
        <v>568</v>
      </c>
    </row>
    <row r="80" spans="1:5" ht="50.1" customHeight="1" x14ac:dyDescent="0.25">
      <c r="A80" s="243"/>
      <c r="B80" s="254"/>
      <c r="C80" s="16">
        <v>2</v>
      </c>
      <c r="D80" s="59" t="s">
        <v>569</v>
      </c>
      <c r="E80" s="241"/>
    </row>
    <row r="81" spans="1:5" ht="50.1" customHeight="1" x14ac:dyDescent="0.25">
      <c r="A81" s="243"/>
      <c r="B81" s="254"/>
      <c r="C81" s="16">
        <v>3</v>
      </c>
      <c r="D81" s="59"/>
      <c r="E81" s="242"/>
    </row>
    <row r="82" spans="1:5" ht="50.1" customHeight="1" x14ac:dyDescent="0.25">
      <c r="A82" s="243">
        <v>25</v>
      </c>
      <c r="B82" s="254" t="str">
        <f>'1. Identificación del riesgo'!C36</f>
        <v xml:space="preserve">Expedición de  actos administrativos, políticas, lineamientos u orientaciones contrarias a los intereses públicos o a las normas vigentes con el fin de compensar favores políticos.
</v>
      </c>
      <c r="C82" s="16">
        <v>1</v>
      </c>
      <c r="D82" s="59" t="s">
        <v>570</v>
      </c>
      <c r="E82" s="240" t="s">
        <v>571</v>
      </c>
    </row>
    <row r="83" spans="1:5" ht="50.1" customHeight="1" x14ac:dyDescent="0.25">
      <c r="A83" s="243"/>
      <c r="B83" s="254"/>
      <c r="C83" s="16">
        <v>2</v>
      </c>
      <c r="D83" s="59" t="s">
        <v>567</v>
      </c>
      <c r="E83" s="241"/>
    </row>
    <row r="84" spans="1:5" ht="50.1" customHeight="1" x14ac:dyDescent="0.25">
      <c r="A84" s="243"/>
      <c r="B84" s="254"/>
      <c r="C84" s="16">
        <v>3</v>
      </c>
      <c r="D84" s="59"/>
      <c r="E84" s="242"/>
    </row>
    <row r="85" spans="1:5" ht="50.1" customHeight="1" x14ac:dyDescent="0.25">
      <c r="A85" s="243">
        <v>26</v>
      </c>
      <c r="B85" s="254" t="str">
        <f>'1. Identificación del riesgo'!C37</f>
        <v>Emitir respuestas y/o conceptos jurídicos para favorecer intereses de particulares o terceros, en menoscabo de los intereses de la entidad o colectivos.</v>
      </c>
      <c r="C85" s="16">
        <v>1</v>
      </c>
      <c r="D85" s="59" t="s">
        <v>572</v>
      </c>
      <c r="E85" s="240" t="s">
        <v>573</v>
      </c>
    </row>
    <row r="86" spans="1:5" ht="50.1" customHeight="1" x14ac:dyDescent="0.25">
      <c r="A86" s="243"/>
      <c r="B86" s="254"/>
      <c r="C86" s="16">
        <v>2</v>
      </c>
      <c r="D86" s="59" t="s">
        <v>236</v>
      </c>
      <c r="E86" s="241"/>
    </row>
    <row r="87" spans="1:5" ht="50.1" customHeight="1" x14ac:dyDescent="0.25">
      <c r="A87" s="243"/>
      <c r="B87" s="254"/>
      <c r="C87" s="16">
        <v>3</v>
      </c>
      <c r="D87" s="59"/>
      <c r="E87" s="242"/>
    </row>
    <row r="88" spans="1:5" ht="50.1" customHeight="1" x14ac:dyDescent="0.25">
      <c r="A88" s="243">
        <v>27</v>
      </c>
      <c r="B88" s="254" t="str">
        <f>'1. Identificación del riesgo'!C38</f>
        <v>Permitir el funcionamiento, a sabiendas, o no sancionar a establecimientos comerciales o industriales que no están registrados o no cuentan con las licencias y permisos, para sacar provecho o favorecerlos</v>
      </c>
      <c r="C88" s="16">
        <v>1</v>
      </c>
      <c r="D88" s="59" t="s">
        <v>239</v>
      </c>
      <c r="E88" s="240" t="s">
        <v>571</v>
      </c>
    </row>
    <row r="89" spans="1:5" ht="50.1" customHeight="1" x14ac:dyDescent="0.25">
      <c r="A89" s="243"/>
      <c r="B89" s="254"/>
      <c r="C89" s="16">
        <v>2</v>
      </c>
      <c r="D89" s="59" t="s">
        <v>570</v>
      </c>
      <c r="E89" s="241"/>
    </row>
    <row r="90" spans="1:5" ht="50.1" customHeight="1" x14ac:dyDescent="0.25">
      <c r="A90" s="243"/>
      <c r="B90" s="254"/>
      <c r="C90" s="16">
        <v>3</v>
      </c>
      <c r="D90" s="59"/>
      <c r="E90" s="242"/>
    </row>
    <row r="91" spans="1:5" ht="50.1" customHeight="1" x14ac:dyDescent="0.25">
      <c r="A91" s="243">
        <v>28</v>
      </c>
      <c r="B91" s="254" t="str">
        <f>'1. Identificación del riesgo'!C39</f>
        <v>No reportar irregularidades técnicas en el cumplimiento de contratos, convenios y programas con el fin de beneficiar a terceros.</v>
      </c>
      <c r="C91" s="16">
        <v>1</v>
      </c>
      <c r="D91" s="59" t="s">
        <v>572</v>
      </c>
      <c r="E91" s="240" t="s">
        <v>574</v>
      </c>
    </row>
    <row r="92" spans="1:5" ht="50.1" customHeight="1" x14ac:dyDescent="0.25">
      <c r="A92" s="243"/>
      <c r="B92" s="254"/>
      <c r="C92" s="16">
        <v>2</v>
      </c>
      <c r="D92" s="59" t="s">
        <v>569</v>
      </c>
      <c r="E92" s="241"/>
    </row>
    <row r="93" spans="1:5" ht="50.1" customHeight="1" x14ac:dyDescent="0.25">
      <c r="A93" s="243"/>
      <c r="B93" s="254"/>
      <c r="C93" s="16">
        <v>3</v>
      </c>
      <c r="D93" s="59"/>
      <c r="E93" s="242"/>
    </row>
    <row r="94" spans="1:5" ht="50.1" customHeight="1" x14ac:dyDescent="0.25">
      <c r="A94" s="243">
        <v>29</v>
      </c>
      <c r="B94" s="254" t="str">
        <f>'1. Identificación del riesgo'!C40</f>
        <v>Pagar cuentas sin el lleno de requisitos legales y reglamentarios establecidos en los procedimientos internos</v>
      </c>
      <c r="C94" s="16">
        <v>1</v>
      </c>
      <c r="D94" s="59" t="s">
        <v>621</v>
      </c>
      <c r="E94" s="240" t="s">
        <v>622</v>
      </c>
    </row>
    <row r="95" spans="1:5" ht="50.1" customHeight="1" x14ac:dyDescent="0.25">
      <c r="A95" s="243"/>
      <c r="B95" s="254"/>
      <c r="C95" s="16">
        <v>2</v>
      </c>
      <c r="D95" s="59" t="s">
        <v>460</v>
      </c>
      <c r="E95" s="241"/>
    </row>
    <row r="96" spans="1:5" ht="50.1" customHeight="1" x14ac:dyDescent="0.25">
      <c r="A96" s="243"/>
      <c r="B96" s="254"/>
      <c r="C96" s="16">
        <v>3</v>
      </c>
      <c r="D96" s="59" t="s">
        <v>623</v>
      </c>
      <c r="E96" s="242"/>
    </row>
    <row r="97" spans="1:5" ht="50.1" customHeight="1" x14ac:dyDescent="0.25">
      <c r="A97" s="243">
        <v>30</v>
      </c>
      <c r="B97" s="254" t="str">
        <f>'1. Identificación del riesgo'!C41</f>
        <v>Conceder incentivos tributarios no autorizados o vigentes a contribuyentes, para obtener provecho o favorecer a terceros.</v>
      </c>
      <c r="C97" s="16">
        <v>1</v>
      </c>
      <c r="D97" s="59" t="s">
        <v>236</v>
      </c>
      <c r="E97" s="240" t="s">
        <v>624</v>
      </c>
    </row>
    <row r="98" spans="1:5" ht="50.1" customHeight="1" x14ac:dyDescent="0.25">
      <c r="A98" s="243"/>
      <c r="B98" s="254"/>
      <c r="C98" s="16">
        <v>2</v>
      </c>
      <c r="D98" s="59" t="s">
        <v>625</v>
      </c>
      <c r="E98" s="241"/>
    </row>
    <row r="99" spans="1:5" ht="50.1" customHeight="1" x14ac:dyDescent="0.25">
      <c r="A99" s="243"/>
      <c r="B99" s="254"/>
      <c r="C99" s="16">
        <v>3</v>
      </c>
      <c r="D99" s="59"/>
      <c r="E99" s="242"/>
    </row>
    <row r="100" spans="1:5" ht="50.1" customHeight="1" x14ac:dyDescent="0.25">
      <c r="A100" s="243">
        <v>31</v>
      </c>
      <c r="B100" s="254" t="str">
        <f>'1. Identificación del riesgo'!C42</f>
        <v>Solicitar dadivas a Contratistas para garantizar el pago de sus cuentas en menos tiempo.</v>
      </c>
      <c r="C100" s="16">
        <v>1</v>
      </c>
      <c r="D100" s="59" t="s">
        <v>621</v>
      </c>
      <c r="E100" s="240" t="s">
        <v>622</v>
      </c>
    </row>
    <row r="101" spans="1:5" ht="50.1" customHeight="1" x14ac:dyDescent="0.25">
      <c r="A101" s="243"/>
      <c r="B101" s="254"/>
      <c r="C101" s="16">
        <v>2</v>
      </c>
      <c r="D101" s="59" t="s">
        <v>626</v>
      </c>
      <c r="E101" s="241"/>
    </row>
    <row r="102" spans="1:5" ht="50.1" customHeight="1" x14ac:dyDescent="0.25">
      <c r="A102" s="243"/>
      <c r="B102" s="254"/>
      <c r="C102" s="16">
        <v>3</v>
      </c>
      <c r="D102" s="59" t="s">
        <v>627</v>
      </c>
      <c r="E102" s="242"/>
    </row>
    <row r="103" spans="1:5" ht="50.1" customHeight="1" x14ac:dyDescent="0.25">
      <c r="A103" s="243">
        <v>32</v>
      </c>
      <c r="B103" s="254" t="str">
        <f>'1. Identificación del riesgo'!C43</f>
        <v>Suscribir contratos, a sabiendas, sin el lleno de requisitos legales esenciales en el proceso para favorecer a un proponente.</v>
      </c>
      <c r="C103" s="16">
        <v>1</v>
      </c>
      <c r="D103" s="59" t="s">
        <v>238</v>
      </c>
      <c r="E103" s="240" t="s">
        <v>669</v>
      </c>
    </row>
    <row r="104" spans="1:5" ht="50.1" customHeight="1" x14ac:dyDescent="0.25">
      <c r="A104" s="243"/>
      <c r="B104" s="254"/>
      <c r="C104" s="16">
        <v>2</v>
      </c>
      <c r="D104" s="59" t="s">
        <v>236</v>
      </c>
      <c r="E104" s="241"/>
    </row>
    <row r="105" spans="1:5" ht="50.1" customHeight="1" x14ac:dyDescent="0.25">
      <c r="A105" s="243"/>
      <c r="B105" s="254"/>
      <c r="C105" s="16">
        <v>3</v>
      </c>
      <c r="D105" s="59"/>
      <c r="E105" s="242"/>
    </row>
    <row r="106" spans="1:5" ht="29.25" customHeight="1" x14ac:dyDescent="0.25">
      <c r="A106" s="255">
        <v>33</v>
      </c>
      <c r="B106" s="254" t="str">
        <f>'1. Identificación del riesgo'!C44</f>
        <v>Contratar, a sabiendas, con contratistas inhabilitados o con incompatibilidades.</v>
      </c>
      <c r="C106" s="16">
        <v>1</v>
      </c>
      <c r="D106" s="59" t="s">
        <v>240</v>
      </c>
      <c r="E106" s="240" t="s">
        <v>670</v>
      </c>
    </row>
    <row r="107" spans="1:5" ht="30.75" customHeight="1" x14ac:dyDescent="0.25">
      <c r="A107" s="255"/>
      <c r="B107" s="254"/>
      <c r="C107" s="16">
        <v>2</v>
      </c>
      <c r="D107" s="59" t="s">
        <v>236</v>
      </c>
      <c r="E107" s="241"/>
    </row>
    <row r="108" spans="1:5" ht="27" customHeight="1" x14ac:dyDescent="0.25">
      <c r="A108" s="255"/>
      <c r="B108" s="254"/>
      <c r="C108" s="16">
        <v>3</v>
      </c>
      <c r="E108" s="242"/>
    </row>
    <row r="109" spans="1:5" ht="15" customHeight="1" x14ac:dyDescent="0.25">
      <c r="A109" s="255">
        <v>34</v>
      </c>
      <c r="B109" s="254" t="str">
        <f>'1. Identificación del riesgo'!C45</f>
        <v>Deficiencias delilberadas en la planeacion de los contratos para favorecer a terceros.</v>
      </c>
      <c r="C109" s="16">
        <v>1</v>
      </c>
      <c r="D109" s="59" t="s">
        <v>241</v>
      </c>
      <c r="E109" s="240" t="s">
        <v>671</v>
      </c>
    </row>
    <row r="110" spans="1:5" ht="44.25" customHeight="1" x14ac:dyDescent="0.25">
      <c r="A110" s="255"/>
      <c r="B110" s="254"/>
      <c r="C110" s="16">
        <v>2</v>
      </c>
      <c r="D110" s="59" t="s">
        <v>238</v>
      </c>
      <c r="E110" s="241"/>
    </row>
    <row r="111" spans="1:5" ht="33.75" customHeight="1" x14ac:dyDescent="0.25">
      <c r="A111" s="255"/>
      <c r="B111" s="254"/>
      <c r="C111" s="16">
        <v>3</v>
      </c>
      <c r="D111" s="59" t="s">
        <v>236</v>
      </c>
      <c r="E111" s="242"/>
    </row>
    <row r="112" spans="1:5" ht="15" customHeight="1" x14ac:dyDescent="0.25">
      <c r="A112" s="255">
        <v>35</v>
      </c>
      <c r="B112" s="254" t="str">
        <f>'1. Identificación del riesgo'!C46</f>
        <v>Elaboración de pliegos de condiciones direccionados para favorecer a un proponente en particular.</v>
      </c>
      <c r="C112" s="16">
        <v>1</v>
      </c>
      <c r="D112" s="59" t="s">
        <v>672</v>
      </c>
      <c r="E112" s="240" t="s">
        <v>673</v>
      </c>
    </row>
    <row r="113" spans="1:5" x14ac:dyDescent="0.25">
      <c r="A113" s="255"/>
      <c r="B113" s="254"/>
      <c r="C113" s="16">
        <v>2</v>
      </c>
      <c r="D113" s="59" t="s">
        <v>674</v>
      </c>
      <c r="E113" s="241"/>
    </row>
    <row r="114" spans="1:5" ht="45" x14ac:dyDescent="0.25">
      <c r="A114" s="255"/>
      <c r="B114" s="254"/>
      <c r="C114" s="16">
        <v>3</v>
      </c>
      <c r="D114" s="109" t="s">
        <v>675</v>
      </c>
      <c r="E114" s="242"/>
    </row>
    <row r="115" spans="1:5" ht="24" customHeight="1" x14ac:dyDescent="0.25">
      <c r="A115" s="255">
        <v>36</v>
      </c>
      <c r="B115" s="254" t="str">
        <f>'1. Identificación del riesgo'!C47</f>
        <v>favorecer a los contratistas  no aplicando los descuentos de ley Retención, Ica etc</v>
      </c>
      <c r="C115" s="16">
        <v>1</v>
      </c>
      <c r="D115" s="68" t="s">
        <v>238</v>
      </c>
      <c r="E115" s="240" t="s">
        <v>671</v>
      </c>
    </row>
    <row r="116" spans="1:5" ht="42.75" customHeight="1" x14ac:dyDescent="0.25">
      <c r="A116" s="255"/>
      <c r="B116" s="254"/>
      <c r="C116" s="16">
        <v>2</v>
      </c>
      <c r="D116" s="72" t="s">
        <v>236</v>
      </c>
      <c r="E116" s="241"/>
    </row>
    <row r="117" spans="1:5" ht="15" customHeight="1" x14ac:dyDescent="0.25">
      <c r="A117" s="255"/>
      <c r="B117" s="254"/>
      <c r="C117" s="16">
        <v>3</v>
      </c>
      <c r="D117" s="54" t="s">
        <v>676</v>
      </c>
      <c r="E117" s="242"/>
    </row>
    <row r="118" spans="1:5" ht="15" customHeight="1" x14ac:dyDescent="0.25">
      <c r="A118" s="255">
        <v>37</v>
      </c>
      <c r="B118" s="254" t="str">
        <f>'1. Identificación del riesgo'!C48</f>
        <v xml:space="preserve">Designar supervisor o interventor que no cuente con idoneidad, con el fin de favorecer al contratista </v>
      </c>
      <c r="C118" s="16">
        <v>1</v>
      </c>
      <c r="D118" s="72" t="s">
        <v>236</v>
      </c>
      <c r="E118" s="265" t="s">
        <v>677</v>
      </c>
    </row>
    <row r="119" spans="1:5" ht="15" customHeight="1" x14ac:dyDescent="0.25">
      <c r="A119" s="255"/>
      <c r="B119" s="254"/>
      <c r="C119" s="16">
        <v>2</v>
      </c>
      <c r="D119" s="72" t="s">
        <v>238</v>
      </c>
      <c r="E119" s="266"/>
    </row>
    <row r="120" spans="1:5" ht="15" customHeight="1" x14ac:dyDescent="0.25">
      <c r="A120" s="255"/>
      <c r="B120" s="254"/>
      <c r="C120" s="16">
        <v>3</v>
      </c>
      <c r="D120" s="72" t="s">
        <v>567</v>
      </c>
      <c r="E120" s="267"/>
    </row>
    <row r="121" spans="1:5" ht="15" customHeight="1" x14ac:dyDescent="0.25">
      <c r="A121" s="255">
        <v>38</v>
      </c>
      <c r="B121" s="254" t="str">
        <f>'1. Identificación del riesgo'!C49</f>
        <v xml:space="preserve">Deficiencias deliberadas en supervision e interventoría de contratos </v>
      </c>
      <c r="C121" s="16">
        <v>1</v>
      </c>
      <c r="D121" s="72" t="s">
        <v>236</v>
      </c>
      <c r="E121" s="265" t="s">
        <v>678</v>
      </c>
    </row>
    <row r="122" spans="1:5" ht="15" customHeight="1" x14ac:dyDescent="0.25">
      <c r="A122" s="255"/>
      <c r="B122" s="254"/>
      <c r="C122" s="16">
        <v>2</v>
      </c>
      <c r="D122" s="72" t="s">
        <v>238</v>
      </c>
      <c r="E122" s="266"/>
    </row>
    <row r="123" spans="1:5" ht="15" customHeight="1" x14ac:dyDescent="0.25">
      <c r="A123" s="255"/>
      <c r="B123" s="254"/>
      <c r="C123" s="16">
        <v>3</v>
      </c>
      <c r="D123" s="54" t="s">
        <v>676</v>
      </c>
      <c r="E123" s="267"/>
    </row>
    <row r="124" spans="1:5" ht="30" customHeight="1" x14ac:dyDescent="0.25">
      <c r="A124" s="255">
        <v>39</v>
      </c>
      <c r="B124" s="254" t="str">
        <f>'1. Identificación del riesgo'!C50</f>
        <v>Adulterar, modificar, sustraer o eliminar datos o información sensible, confidencial o reservada en beneficio propio o de terceros</v>
      </c>
      <c r="C124" s="16">
        <v>1</v>
      </c>
      <c r="D124" s="59" t="s">
        <v>458</v>
      </c>
      <c r="E124" s="240" t="s">
        <v>735</v>
      </c>
    </row>
    <row r="125" spans="1:5" ht="36" customHeight="1" x14ac:dyDescent="0.25">
      <c r="A125" s="255"/>
      <c r="B125" s="254"/>
      <c r="C125" s="16">
        <v>2</v>
      </c>
      <c r="D125" s="59" t="s">
        <v>236</v>
      </c>
      <c r="E125" s="241"/>
    </row>
    <row r="126" spans="1:5" ht="36" customHeight="1" x14ac:dyDescent="0.25">
      <c r="A126" s="255"/>
      <c r="B126" s="254"/>
      <c r="C126" s="16">
        <v>3</v>
      </c>
      <c r="D126" s="59" t="s">
        <v>460</v>
      </c>
      <c r="E126" s="242"/>
    </row>
    <row r="127" spans="1:5" ht="32.25" customHeight="1" x14ac:dyDescent="0.25">
      <c r="A127" s="255">
        <v>40</v>
      </c>
      <c r="B127" s="254" t="str">
        <f>'1. Identificación del riesgo'!C51</f>
        <v>Facilitar el hurto de equipos de cómputo o de bienes del inventario de la entidad.</v>
      </c>
      <c r="C127" s="16">
        <v>1</v>
      </c>
      <c r="D127" s="59" t="s">
        <v>240</v>
      </c>
      <c r="E127" s="240" t="s">
        <v>736</v>
      </c>
    </row>
    <row r="128" spans="1:5" ht="35.25" customHeight="1" x14ac:dyDescent="0.25">
      <c r="A128" s="255"/>
      <c r="B128" s="254"/>
      <c r="C128" s="16">
        <v>2</v>
      </c>
      <c r="D128" s="59" t="s">
        <v>236</v>
      </c>
      <c r="E128" s="241"/>
    </row>
    <row r="129" spans="1:5" ht="39" customHeight="1" x14ac:dyDescent="0.25">
      <c r="A129" s="255"/>
      <c r="B129" s="254"/>
      <c r="C129" s="16">
        <v>3</v>
      </c>
      <c r="D129" s="59" t="s">
        <v>460</v>
      </c>
      <c r="E129" s="242"/>
    </row>
    <row r="130" spans="1:5" ht="29.25" customHeight="1" x14ac:dyDescent="0.25">
      <c r="A130" s="255">
        <v>41</v>
      </c>
      <c r="B130" s="254" t="str">
        <f>'1. Identificación del riesgo'!C52</f>
        <v>Expedir certificaciones laborales inconsistentes con la realidad para obtener provechos o favorecer a terceros</v>
      </c>
      <c r="C130" s="16">
        <v>1</v>
      </c>
      <c r="D130" s="59" t="s">
        <v>755</v>
      </c>
      <c r="E130" s="240" t="s">
        <v>767</v>
      </c>
    </row>
    <row r="131" spans="1:5" ht="32.25" customHeight="1" x14ac:dyDescent="0.25">
      <c r="A131" s="255"/>
      <c r="B131" s="254"/>
      <c r="C131" s="16">
        <v>2</v>
      </c>
      <c r="D131" s="59" t="s">
        <v>756</v>
      </c>
      <c r="E131" s="241"/>
    </row>
    <row r="132" spans="1:5" ht="54.75" customHeight="1" x14ac:dyDescent="0.25">
      <c r="A132" s="255"/>
      <c r="B132" s="254"/>
      <c r="C132" s="16">
        <v>3</v>
      </c>
      <c r="D132" s="59" t="s">
        <v>757</v>
      </c>
      <c r="E132" s="242"/>
    </row>
    <row r="133" spans="1:5" ht="32.25" customHeight="1" x14ac:dyDescent="0.25">
      <c r="A133" s="255">
        <v>42</v>
      </c>
      <c r="B133" s="254" t="str">
        <f>'1. Identificación del riesgo'!C53</f>
        <v>Posesión de funcionarios sin el cumplimiento de requisitos de Ley por presiones políticas</v>
      </c>
      <c r="C133" s="16">
        <v>1</v>
      </c>
      <c r="D133" s="59" t="s">
        <v>758</v>
      </c>
      <c r="E133" s="240" t="s">
        <v>766</v>
      </c>
    </row>
    <row r="134" spans="1:5" ht="54" customHeight="1" x14ac:dyDescent="0.25">
      <c r="A134" s="255"/>
      <c r="B134" s="254"/>
      <c r="C134" s="16">
        <v>2</v>
      </c>
      <c r="D134" s="59" t="s">
        <v>759</v>
      </c>
      <c r="E134" s="241"/>
    </row>
    <row r="135" spans="1:5" ht="34.5" customHeight="1" x14ac:dyDescent="0.25">
      <c r="A135" s="255"/>
      <c r="B135" s="254"/>
      <c r="C135" s="16">
        <v>3</v>
      </c>
      <c r="D135" s="59" t="s">
        <v>760</v>
      </c>
      <c r="E135" s="242"/>
    </row>
    <row r="136" spans="1:5" ht="15" customHeight="1" x14ac:dyDescent="0.25">
      <c r="A136" s="255">
        <v>43</v>
      </c>
      <c r="B136" s="254" t="str">
        <f>'1. Identificación del riesgo'!C54</f>
        <v>Alteración de la nómina con el fin de beneficiar a un compañero o, asimismo.</v>
      </c>
      <c r="C136" s="16">
        <v>1</v>
      </c>
      <c r="D136" s="68" t="s">
        <v>761</v>
      </c>
      <c r="E136" s="240" t="s">
        <v>765</v>
      </c>
    </row>
    <row r="137" spans="1:5" ht="29.25" customHeight="1" x14ac:dyDescent="0.25">
      <c r="A137" s="255"/>
      <c r="B137" s="254"/>
      <c r="C137" s="16">
        <v>2</v>
      </c>
      <c r="D137" s="68" t="s">
        <v>762</v>
      </c>
      <c r="E137" s="241"/>
    </row>
    <row r="138" spans="1:5" ht="29.25" customHeight="1" x14ac:dyDescent="0.25">
      <c r="A138" s="255"/>
      <c r="B138" s="254"/>
      <c r="C138" s="16">
        <v>3</v>
      </c>
      <c r="D138" s="54"/>
      <c r="E138" s="242"/>
    </row>
    <row r="139" spans="1:5" ht="21" customHeight="1" x14ac:dyDescent="0.25">
      <c r="A139" s="255">
        <v>44</v>
      </c>
      <c r="B139" s="254" t="str">
        <f>'1. Identificación del riesgo'!C55</f>
        <v>Manipular la selección de funcionarios para  incentivos y actividades de bienestar para favorecer a unos en particular o sacar provecho propio</v>
      </c>
      <c r="C139" s="16">
        <v>1</v>
      </c>
      <c r="D139" s="59" t="s">
        <v>236</v>
      </c>
      <c r="E139" s="240" t="s">
        <v>768</v>
      </c>
    </row>
    <row r="140" spans="1:5" ht="33" customHeight="1" x14ac:dyDescent="0.25">
      <c r="A140" s="255"/>
      <c r="B140" s="254"/>
      <c r="C140" s="16">
        <v>2</v>
      </c>
      <c r="D140" s="59" t="s">
        <v>763</v>
      </c>
      <c r="E140" s="241"/>
    </row>
    <row r="141" spans="1:5" ht="40.5" customHeight="1" x14ac:dyDescent="0.25">
      <c r="A141" s="255"/>
      <c r="B141" s="254"/>
      <c r="C141" s="16">
        <v>3</v>
      </c>
      <c r="D141" s="59"/>
      <c r="E141" s="242"/>
    </row>
    <row r="142" spans="1:5" ht="48" customHeight="1" x14ac:dyDescent="0.25">
      <c r="A142" s="255">
        <v>45</v>
      </c>
      <c r="B142" s="254" t="str">
        <f>'1. Identificación del riesgo'!C56</f>
        <v>Recibir dádivas o prebendas de los interesados en los procesos de capacitación y bienestar social, facilitando la preferencia de éstos en las actividades de bienestar</v>
      </c>
      <c r="C142" s="16">
        <v>1</v>
      </c>
      <c r="D142" s="59" t="s">
        <v>764</v>
      </c>
      <c r="E142" s="240" t="s">
        <v>769</v>
      </c>
    </row>
    <row r="143" spans="1:5" ht="33" customHeight="1" x14ac:dyDescent="0.25">
      <c r="A143" s="255"/>
      <c r="B143" s="254"/>
      <c r="C143" s="16">
        <v>2</v>
      </c>
      <c r="D143" s="59" t="s">
        <v>236</v>
      </c>
      <c r="E143" s="241"/>
    </row>
    <row r="144" spans="1:5" ht="30.75" customHeight="1" x14ac:dyDescent="0.25">
      <c r="A144" s="255"/>
      <c r="B144" s="254"/>
      <c r="C144" s="16">
        <v>3</v>
      </c>
      <c r="D144" s="59"/>
      <c r="E144" s="242"/>
    </row>
    <row r="145" spans="1:5" ht="30.75" customHeight="1" x14ac:dyDescent="0.25">
      <c r="A145" s="255">
        <v>46</v>
      </c>
      <c r="B145" s="254" t="str">
        <f>'1. Identificación del riesgo'!C57</f>
        <v>Pérdida, ocultamiento y modificación indebida de documentos para favorecer a terceros (adulteración de registros, falsificación de firmas, fuga de información sensible)</v>
      </c>
      <c r="C145" s="16">
        <v>1</v>
      </c>
      <c r="D145" s="59" t="s">
        <v>236</v>
      </c>
      <c r="E145" s="240" t="s">
        <v>889</v>
      </c>
    </row>
    <row r="146" spans="1:5" ht="15" customHeight="1" x14ac:dyDescent="0.25">
      <c r="A146" s="255"/>
      <c r="B146" s="254"/>
      <c r="C146" s="16">
        <v>2</v>
      </c>
      <c r="D146" s="59" t="s">
        <v>237</v>
      </c>
      <c r="E146" s="241"/>
    </row>
    <row r="147" spans="1:5" ht="46.5" customHeight="1" x14ac:dyDescent="0.25">
      <c r="A147" s="255"/>
      <c r="B147" s="254"/>
      <c r="C147" s="16">
        <v>3</v>
      </c>
      <c r="D147" s="59" t="s">
        <v>888</v>
      </c>
      <c r="E147" s="242"/>
    </row>
    <row r="148" spans="1:5" ht="46.5" customHeight="1" x14ac:dyDescent="0.25">
      <c r="A148" s="262">
        <v>47</v>
      </c>
      <c r="B148" s="259" t="str">
        <f>'1. Identificación del riesgo'!C58</f>
        <v>Filtración de información clasificada y reservada que reposa en los archivos de la entidad, para favorecer a investigados, infractores, sujetos vigilados, peticionarios, demandantes o accionantes.</v>
      </c>
      <c r="C148" s="16">
        <v>1</v>
      </c>
      <c r="D148" s="59" t="s">
        <v>570</v>
      </c>
      <c r="E148" s="240" t="s">
        <v>890</v>
      </c>
    </row>
    <row r="149" spans="1:5" ht="46.5" customHeight="1" x14ac:dyDescent="0.25">
      <c r="A149" s="263"/>
      <c r="B149" s="260"/>
      <c r="C149" s="16">
        <v>2</v>
      </c>
      <c r="D149" s="59" t="s">
        <v>236</v>
      </c>
      <c r="E149" s="241"/>
    </row>
    <row r="150" spans="1:5" ht="46.5" customHeight="1" x14ac:dyDescent="0.25">
      <c r="A150" s="264"/>
      <c r="B150" s="261"/>
      <c r="C150" s="16">
        <v>3</v>
      </c>
      <c r="D150" s="59" t="s">
        <v>887</v>
      </c>
      <c r="E150" s="242"/>
    </row>
    <row r="151" spans="1:5" ht="46.5" customHeight="1" x14ac:dyDescent="0.25">
      <c r="A151" s="262">
        <v>48</v>
      </c>
      <c r="B151" s="259" t="str">
        <f>'1. Identificación del riesgo'!C59</f>
        <v>Expedir certificación de cumplimiento o supervisión de un contrato sin haber cumplido con el objeto de éste para beneficiar a un tercero.</v>
      </c>
      <c r="C151" s="16">
        <v>1</v>
      </c>
      <c r="D151" s="59" t="s">
        <v>838</v>
      </c>
      <c r="E151" s="240" t="s">
        <v>839</v>
      </c>
    </row>
    <row r="152" spans="1:5" ht="46.5" customHeight="1" x14ac:dyDescent="0.25">
      <c r="A152" s="263"/>
      <c r="B152" s="260"/>
      <c r="C152" s="16">
        <v>2</v>
      </c>
      <c r="D152" s="59" t="s">
        <v>238</v>
      </c>
      <c r="E152" s="241"/>
    </row>
    <row r="153" spans="1:5" ht="46.5" customHeight="1" x14ac:dyDescent="0.25">
      <c r="A153" s="264"/>
      <c r="B153" s="261"/>
      <c r="C153" s="16">
        <v>3</v>
      </c>
      <c r="D153" s="59" t="s">
        <v>250</v>
      </c>
      <c r="E153" s="242"/>
    </row>
    <row r="154" spans="1:5" ht="46.5" customHeight="1" x14ac:dyDescent="0.25">
      <c r="A154" s="262">
        <v>49</v>
      </c>
      <c r="B154" s="254" t="str">
        <f>'1. Identificación del riesgo'!C60</f>
        <v>Ocultar en los informes de Control Interno irregularidades o deficiencias o conceptualizar favorablemente, contrario a las evidencias, con el fin de conseguir algún beneficio particular para sí o para terceros.</v>
      </c>
      <c r="C154" s="16">
        <v>1</v>
      </c>
      <c r="D154" s="59" t="s">
        <v>838</v>
      </c>
      <c r="E154" s="240" t="s">
        <v>840</v>
      </c>
    </row>
    <row r="155" spans="1:5" ht="46.5" customHeight="1" x14ac:dyDescent="0.25">
      <c r="A155" s="263"/>
      <c r="B155" s="254"/>
      <c r="C155" s="16">
        <v>2</v>
      </c>
      <c r="D155" s="59" t="s">
        <v>239</v>
      </c>
      <c r="E155" s="241"/>
    </row>
    <row r="156" spans="1:5" ht="46.5" customHeight="1" x14ac:dyDescent="0.25">
      <c r="A156" s="264"/>
      <c r="B156" s="254"/>
      <c r="C156" s="16">
        <v>3</v>
      </c>
      <c r="D156" s="59" t="s">
        <v>841</v>
      </c>
      <c r="E156" s="242"/>
    </row>
    <row r="157" spans="1:5" ht="46.5" customHeight="1" x14ac:dyDescent="0.25">
      <c r="A157" s="262">
        <v>50</v>
      </c>
      <c r="B157" s="247" t="str">
        <f>'1. Identificación del riesgo'!C61</f>
        <v>Ingresar datos falsos en sistemas de información para favorecer a sí mismo, o a terceros.</v>
      </c>
      <c r="C157" s="16">
        <v>1</v>
      </c>
      <c r="D157" s="59" t="s">
        <v>838</v>
      </c>
      <c r="E157" s="240" t="s">
        <v>842</v>
      </c>
    </row>
    <row r="158" spans="1:5" ht="46.5" customHeight="1" x14ac:dyDescent="0.25">
      <c r="A158" s="263"/>
      <c r="B158" s="248"/>
      <c r="C158" s="16">
        <v>2</v>
      </c>
      <c r="D158" s="59" t="s">
        <v>239</v>
      </c>
      <c r="E158" s="241"/>
    </row>
    <row r="159" spans="1:5" ht="46.5" customHeight="1" x14ac:dyDescent="0.25">
      <c r="A159" s="264"/>
      <c r="B159" s="249"/>
      <c r="C159" s="16">
        <v>3</v>
      </c>
      <c r="D159" s="59" t="s">
        <v>843</v>
      </c>
      <c r="E159" s="242"/>
    </row>
    <row r="160" spans="1:5" ht="46.5" customHeight="1" x14ac:dyDescent="0.25">
      <c r="A160" s="262">
        <v>51</v>
      </c>
      <c r="B160" s="247" t="str">
        <f>'1. Identificación del riesgo'!C62</f>
        <v>Realizar un programa o plan anual de auditoría excluyendo un área sensible de evaluación que incida el beneficio personal de funcionarios.</v>
      </c>
      <c r="C160" s="16">
        <v>1</v>
      </c>
      <c r="D160" s="59" t="s">
        <v>838</v>
      </c>
      <c r="E160" s="240" t="s">
        <v>840</v>
      </c>
    </row>
    <row r="161" spans="1:5" ht="46.5" customHeight="1" x14ac:dyDescent="0.25">
      <c r="A161" s="263"/>
      <c r="B161" s="248"/>
      <c r="C161" s="16">
        <v>2</v>
      </c>
      <c r="D161" s="59" t="s">
        <v>238</v>
      </c>
      <c r="E161" s="241"/>
    </row>
    <row r="162" spans="1:5" ht="46.5" customHeight="1" x14ac:dyDescent="0.25">
      <c r="A162" s="264"/>
      <c r="B162" s="249"/>
      <c r="C162" s="16">
        <v>3</v>
      </c>
      <c r="D162" s="59" t="s">
        <v>844</v>
      </c>
      <c r="E162" s="242"/>
    </row>
    <row r="163" spans="1:5" ht="15" customHeight="1" x14ac:dyDescent="0.25"/>
    <row r="166" spans="1:5" ht="15" customHeight="1" x14ac:dyDescent="0.25"/>
    <row r="169" spans="1:5" ht="15" customHeight="1" x14ac:dyDescent="0.25"/>
  </sheetData>
  <mergeCells count="154">
    <mergeCell ref="A142:A144"/>
    <mergeCell ref="A145:A147"/>
    <mergeCell ref="E133:E135"/>
    <mergeCell ref="E136:E138"/>
    <mergeCell ref="E139:E141"/>
    <mergeCell ref="E115:E117"/>
    <mergeCell ref="E118:E120"/>
    <mergeCell ref="E121:E123"/>
    <mergeCell ref="E58:E60"/>
    <mergeCell ref="B85:B87"/>
    <mergeCell ref="E85:E87"/>
    <mergeCell ref="B88:B90"/>
    <mergeCell ref="E88:E90"/>
    <mergeCell ref="B79:B81"/>
    <mergeCell ref="B82:B84"/>
    <mergeCell ref="B70:B72"/>
    <mergeCell ref="B73:B75"/>
    <mergeCell ref="A130:A132"/>
    <mergeCell ref="A112:A114"/>
    <mergeCell ref="A115:A117"/>
    <mergeCell ref="A118:A120"/>
    <mergeCell ref="A121:A123"/>
    <mergeCell ref="A124:A126"/>
    <mergeCell ref="A127:A129"/>
    <mergeCell ref="A154:A156"/>
    <mergeCell ref="A157:A159"/>
    <mergeCell ref="A160:A162"/>
    <mergeCell ref="B106:B108"/>
    <mergeCell ref="B109:B111"/>
    <mergeCell ref="B112:B114"/>
    <mergeCell ref="B115:B117"/>
    <mergeCell ref="B118:B120"/>
    <mergeCell ref="B121:B123"/>
    <mergeCell ref="B124:B126"/>
    <mergeCell ref="B127:B129"/>
    <mergeCell ref="B148:B150"/>
    <mergeCell ref="A148:A150"/>
    <mergeCell ref="B136:B138"/>
    <mergeCell ref="B139:B141"/>
    <mergeCell ref="B142:B144"/>
    <mergeCell ref="B145:B147"/>
    <mergeCell ref="B154:B156"/>
    <mergeCell ref="B157:B159"/>
    <mergeCell ref="B160:B162"/>
    <mergeCell ref="A151:A153"/>
    <mergeCell ref="A133:A135"/>
    <mergeCell ref="A136:A138"/>
    <mergeCell ref="A139:A141"/>
    <mergeCell ref="E154:E156"/>
    <mergeCell ref="E157:E159"/>
    <mergeCell ref="E160:E162"/>
    <mergeCell ref="E142:E144"/>
    <mergeCell ref="E145:E147"/>
    <mergeCell ref="B130:B132"/>
    <mergeCell ref="B133:B135"/>
    <mergeCell ref="E124:E126"/>
    <mergeCell ref="E127:E129"/>
    <mergeCell ref="E130:E132"/>
    <mergeCell ref="E148:E150"/>
    <mergeCell ref="E151:E153"/>
    <mergeCell ref="B151:B153"/>
    <mergeCell ref="A7:E7"/>
    <mergeCell ref="A1:E6"/>
    <mergeCell ref="B10:B12"/>
    <mergeCell ref="E10:E12"/>
    <mergeCell ref="B25:B27"/>
    <mergeCell ref="B31:B33"/>
    <mergeCell ref="E22:E24"/>
    <mergeCell ref="B34:B36"/>
    <mergeCell ref="E25:E27"/>
    <mergeCell ref="A10:A12"/>
    <mergeCell ref="A13:A15"/>
    <mergeCell ref="A22:A24"/>
    <mergeCell ref="A25:A27"/>
    <mergeCell ref="A28:A30"/>
    <mergeCell ref="A31:A33"/>
    <mergeCell ref="A34:A36"/>
    <mergeCell ref="B13:B15"/>
    <mergeCell ref="B22:B24"/>
    <mergeCell ref="B28:B30"/>
    <mergeCell ref="E28:E30"/>
    <mergeCell ref="E31:E33"/>
    <mergeCell ref="E34:E36"/>
    <mergeCell ref="E16:E18"/>
    <mergeCell ref="E49:E51"/>
    <mergeCell ref="E52:E54"/>
    <mergeCell ref="E55:E57"/>
    <mergeCell ref="B52:B54"/>
    <mergeCell ref="B55:B57"/>
    <mergeCell ref="E97:E99"/>
    <mergeCell ref="B100:B102"/>
    <mergeCell ref="E100:E102"/>
    <mergeCell ref="B76:B78"/>
    <mergeCell ref="B91:B93"/>
    <mergeCell ref="E91:E93"/>
    <mergeCell ref="B94:B96"/>
    <mergeCell ref="E94:E96"/>
    <mergeCell ref="B58:B60"/>
    <mergeCell ref="E112:E114"/>
    <mergeCell ref="E106:E108"/>
    <mergeCell ref="E109:E111"/>
    <mergeCell ref="A109:A111"/>
    <mergeCell ref="B103:B105"/>
    <mergeCell ref="E103:E105"/>
    <mergeCell ref="B97:B99"/>
    <mergeCell ref="A91:A93"/>
    <mergeCell ref="A94:A96"/>
    <mergeCell ref="A97:A99"/>
    <mergeCell ref="A100:A102"/>
    <mergeCell ref="A103:A105"/>
    <mergeCell ref="A106:A108"/>
    <mergeCell ref="A70:A72"/>
    <mergeCell ref="A73:A75"/>
    <mergeCell ref="A76:A78"/>
    <mergeCell ref="A16:A18"/>
    <mergeCell ref="B16:B18"/>
    <mergeCell ref="B19:B21"/>
    <mergeCell ref="B40:B42"/>
    <mergeCell ref="B43:B45"/>
    <mergeCell ref="B46:B48"/>
    <mergeCell ref="B49:B51"/>
    <mergeCell ref="A19:A21"/>
    <mergeCell ref="A40:A42"/>
    <mergeCell ref="A43:A45"/>
    <mergeCell ref="A46:A48"/>
    <mergeCell ref="A49:A51"/>
    <mergeCell ref="B37:B39"/>
    <mergeCell ref="A37:A39"/>
    <mergeCell ref="A58:A60"/>
    <mergeCell ref="A61:A63"/>
    <mergeCell ref="E40:E42"/>
    <mergeCell ref="E43:E45"/>
    <mergeCell ref="E46:E48"/>
    <mergeCell ref="E19:E21"/>
    <mergeCell ref="A79:A81"/>
    <mergeCell ref="A82:A84"/>
    <mergeCell ref="A85:A87"/>
    <mergeCell ref="A88:A90"/>
    <mergeCell ref="E82:E84"/>
    <mergeCell ref="E79:E81"/>
    <mergeCell ref="E76:E78"/>
    <mergeCell ref="A64:A66"/>
    <mergeCell ref="A67:A69"/>
    <mergeCell ref="E37:E39"/>
    <mergeCell ref="B61:B63"/>
    <mergeCell ref="E61:E63"/>
    <mergeCell ref="B64:B66"/>
    <mergeCell ref="E64:E66"/>
    <mergeCell ref="B67:B69"/>
    <mergeCell ref="E67:E69"/>
    <mergeCell ref="E70:E72"/>
    <mergeCell ref="E73:E75"/>
    <mergeCell ref="A52:A54"/>
    <mergeCell ref="A55:A57"/>
  </mergeCells>
  <pageMargins left="0.7" right="0.7" top="0.75" bottom="0.75" header="0.3" footer="0.3"/>
  <pageSetup paperSize="5" scale="55" orientation="landscape"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BA9A6B362C8F84A8BFD6510EA2E1038" ma:contentTypeVersion="1" ma:contentTypeDescription="Crear nuevo documento." ma:contentTypeScope="" ma:versionID="8acb20b3e920638b3a6e936e8af36ee1">
  <xsd:schema xmlns:xsd="http://www.w3.org/2001/XMLSchema" xmlns:xs="http://www.w3.org/2001/XMLSchema" xmlns:p="http://schemas.microsoft.com/office/2006/metadata/properties" xmlns:ns2="ca82775c-8545-48c1-8b7f-873468fa3ac9" targetNamespace="http://schemas.microsoft.com/office/2006/metadata/properties" ma:root="true" ma:fieldsID="80b3989be34b700fe02d3e6ad6c4f400" ns2:_="">
    <xsd:import namespace="ca82775c-8545-48c1-8b7f-873468fa3ac9"/>
    <xsd:element name="properties">
      <xsd:complexType>
        <xsd:sequence>
          <xsd:element name="documentManagement">
            <xsd:complexType>
              <xsd:all>
                <xsd:element ref="ns2:Fech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82775c-8545-48c1-8b7f-873468fa3ac9" elementFormDefault="qualified">
    <xsd:import namespace="http://schemas.microsoft.com/office/2006/documentManagement/types"/>
    <xsd:import namespace="http://schemas.microsoft.com/office/infopath/2007/PartnerControls"/>
    <xsd:element name="Fecha" ma:index="8" nillable="true" ma:displayName="Fecha" ma:internalName="Fech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echa xmlns="ca82775c-8545-48c1-8b7f-873468fa3ac9">2019</Fecha>
  </documentManagement>
</p:properties>
</file>

<file path=customXml/itemProps1.xml><?xml version="1.0" encoding="utf-8"?>
<ds:datastoreItem xmlns:ds="http://schemas.openxmlformats.org/officeDocument/2006/customXml" ds:itemID="{41D76173-37FE-4B18-B9A9-A873C82B7BA3}"/>
</file>

<file path=customXml/itemProps2.xml><?xml version="1.0" encoding="utf-8"?>
<ds:datastoreItem xmlns:ds="http://schemas.openxmlformats.org/officeDocument/2006/customXml" ds:itemID="{54E001CD-7DD7-425B-B5BD-D0D46AA00F69}"/>
</file>

<file path=customXml/itemProps3.xml><?xml version="1.0" encoding="utf-8"?>
<ds:datastoreItem xmlns:ds="http://schemas.openxmlformats.org/officeDocument/2006/customXml" ds:itemID="{EBDA1B21-6C74-495D-9B0F-186D7535EE9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5</vt:i4>
      </vt:variant>
    </vt:vector>
  </HeadingPairs>
  <TitlesOfParts>
    <vt:vector size="23" baseType="lpstr">
      <vt:lpstr>Mapa_de_Riesgo</vt:lpstr>
      <vt:lpstr>Integridad</vt:lpstr>
      <vt:lpstr>Antitrámites</vt:lpstr>
      <vt:lpstr>Rendición de Cuentas</vt:lpstr>
      <vt:lpstr>Transparencia</vt:lpstr>
      <vt:lpstr>Atención al Ciudadano</vt:lpstr>
      <vt:lpstr>Resultados Seguimiento</vt:lpstr>
      <vt:lpstr>1. Identificación del riesgo</vt:lpstr>
      <vt:lpstr>2. Descripción del Riesgo</vt:lpstr>
      <vt:lpstr>3. Probabilidad</vt:lpstr>
      <vt:lpstr>4. Impacto</vt:lpstr>
      <vt:lpstr>5. Diseño de Controles</vt:lpstr>
      <vt:lpstr>Mapa de Calor</vt:lpstr>
      <vt:lpstr>6.Análisis_de_controles</vt:lpstr>
      <vt:lpstr>Determinación del Impacto</vt:lpstr>
      <vt:lpstr>7. Indicadores</vt:lpstr>
      <vt:lpstr>NO TOCAR</vt:lpstr>
      <vt:lpstr>NO TOCAR2</vt:lpstr>
      <vt:lpstr>Antitrámites!Área_de_impresión</vt:lpstr>
      <vt:lpstr>Integridad!Área_de_impresión</vt:lpstr>
      <vt:lpstr>Mapa_de_Riesgo!Área_de_impresión</vt:lpstr>
      <vt:lpstr>'Rendición de Cuentas'!Área_de_impresión</vt:lpstr>
      <vt:lpstr>Transparencia!Área_de_impresión</vt:lpstr>
    </vt:vector>
  </TitlesOfParts>
  <Company>HP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Seguimiento al PAAC Control Interno Enero-Abril 2019 </dc:title>
  <dc:creator>jctorres</dc:creator>
  <cp:lastModifiedBy>PLANEACION</cp:lastModifiedBy>
  <cp:lastPrinted>2019-07-12T14:10:54Z</cp:lastPrinted>
  <dcterms:created xsi:type="dcterms:W3CDTF">2015-01-04T01:02:40Z</dcterms:created>
  <dcterms:modified xsi:type="dcterms:W3CDTF">2019-07-12T14:25:32Z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0x0101003BA9A6B362C8F84A8BFD6510EA2E1038</vt:lpwstr>
  </property>
</Properties>
</file>